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78F27845-87A5-4BAA-8ECB-9FAE42D528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PS401.1 - Prostup přes ul..." sheetId="2" r:id="rId2"/>
    <sheet name="PS401 - Trasa pro opticko..." sheetId="3" r:id="rId3"/>
  </sheets>
  <definedNames>
    <definedName name="_xlnm._FilterDatabase" localSheetId="2" hidden="1">'PS401 - Trasa pro opticko...'!$C$92:$K$976</definedName>
    <definedName name="_xlnm._FilterDatabase" localSheetId="1" hidden="1">'PS401.1 - Prostup přes ul...'!$C$87:$K$272</definedName>
    <definedName name="_xlnm.Print_Titles" localSheetId="2">'PS401 - Trasa pro opticko...'!$92:$92</definedName>
    <definedName name="_xlnm.Print_Titles" localSheetId="1">'PS401.1 - Prostup přes ul...'!$87:$87</definedName>
    <definedName name="_xlnm.Print_Titles" localSheetId="0">'Rekapitulace stavby'!$52:$52</definedName>
    <definedName name="_xlnm.Print_Area" localSheetId="2">'PS401 - Trasa pro opticko...'!$C$4:$J$39,'PS401 - Trasa pro opticko...'!$C$45:$J$74,'PS401 - Trasa pro opticko...'!$C$80:$K$976</definedName>
    <definedName name="_xlnm.Print_Area" localSheetId="1">'PS401.1 - Prostup přes ul...'!$C$4:$J$39,'PS401.1 - Prostup přes ul...'!$C$45:$J$69,'PS401.1 - Prostup přes ul...'!$C$75:$K$272</definedName>
    <definedName name="_xlnm.Print_Area" localSheetId="0">'Rekapitulace stavby'!$D$4:$AO$36,'Rekapitulace stavby'!$C$42:$AQ$57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56" i="1" s="1"/>
  <c r="J35" i="3"/>
  <c r="AX56" i="1" s="1"/>
  <c r="BI972" i="3"/>
  <c r="BH972" i="3"/>
  <c r="BG972" i="3"/>
  <c r="BF972" i="3"/>
  <c r="T972" i="3"/>
  <c r="T971" i="3"/>
  <c r="R972" i="3"/>
  <c r="R971" i="3" s="1"/>
  <c r="P972" i="3"/>
  <c r="P971" i="3"/>
  <c r="BI966" i="3"/>
  <c r="BH966" i="3"/>
  <c r="BG966" i="3"/>
  <c r="BF966" i="3"/>
  <c r="T966" i="3"/>
  <c r="R966" i="3"/>
  <c r="P966" i="3"/>
  <c r="BI961" i="3"/>
  <c r="BH961" i="3"/>
  <c r="BG961" i="3"/>
  <c r="BF961" i="3"/>
  <c r="T961" i="3"/>
  <c r="R961" i="3"/>
  <c r="P961" i="3"/>
  <c r="BI955" i="3"/>
  <c r="BH955" i="3"/>
  <c r="BG955" i="3"/>
  <c r="BF955" i="3"/>
  <c r="T955" i="3"/>
  <c r="R955" i="3"/>
  <c r="P955" i="3"/>
  <c r="BI950" i="3"/>
  <c r="BH950" i="3"/>
  <c r="BG950" i="3"/>
  <c r="BF950" i="3"/>
  <c r="T950" i="3"/>
  <c r="R950" i="3"/>
  <c r="P950" i="3"/>
  <c r="BI943" i="3"/>
  <c r="BH943" i="3"/>
  <c r="BG943" i="3"/>
  <c r="BF943" i="3"/>
  <c r="T943" i="3"/>
  <c r="R943" i="3"/>
  <c r="P943" i="3"/>
  <c r="BI938" i="3"/>
  <c r="BH938" i="3"/>
  <c r="BG938" i="3"/>
  <c r="BF938" i="3"/>
  <c r="T938" i="3"/>
  <c r="R938" i="3"/>
  <c r="P938" i="3"/>
  <c r="BI933" i="3"/>
  <c r="BH933" i="3"/>
  <c r="BG933" i="3"/>
  <c r="BF933" i="3"/>
  <c r="T933" i="3"/>
  <c r="R933" i="3"/>
  <c r="P933" i="3"/>
  <c r="BI929" i="3"/>
  <c r="BH929" i="3"/>
  <c r="BG929" i="3"/>
  <c r="BF929" i="3"/>
  <c r="T929" i="3"/>
  <c r="R929" i="3"/>
  <c r="P929" i="3"/>
  <c r="BI924" i="3"/>
  <c r="BH924" i="3"/>
  <c r="BG924" i="3"/>
  <c r="BF924" i="3"/>
  <c r="T924" i="3"/>
  <c r="R924" i="3"/>
  <c r="P924" i="3"/>
  <c r="BI916" i="3"/>
  <c r="BH916" i="3"/>
  <c r="BG916" i="3"/>
  <c r="BF916" i="3"/>
  <c r="T916" i="3"/>
  <c r="R916" i="3"/>
  <c r="P916" i="3"/>
  <c r="BI908" i="3"/>
  <c r="BH908" i="3"/>
  <c r="BG908" i="3"/>
  <c r="BF908" i="3"/>
  <c r="T908" i="3"/>
  <c r="R908" i="3"/>
  <c r="P908" i="3"/>
  <c r="BI900" i="3"/>
  <c r="BH900" i="3"/>
  <c r="BG900" i="3"/>
  <c r="BF900" i="3"/>
  <c r="T900" i="3"/>
  <c r="R900" i="3"/>
  <c r="P900" i="3"/>
  <c r="BI894" i="3"/>
  <c r="BH894" i="3"/>
  <c r="BG894" i="3"/>
  <c r="BF894" i="3"/>
  <c r="T894" i="3"/>
  <c r="R894" i="3"/>
  <c r="P894" i="3"/>
  <c r="BI888" i="3"/>
  <c r="BH888" i="3"/>
  <c r="BG888" i="3"/>
  <c r="BF888" i="3"/>
  <c r="T888" i="3"/>
  <c r="R888" i="3"/>
  <c r="P888" i="3"/>
  <c r="BI883" i="3"/>
  <c r="BH883" i="3"/>
  <c r="BG883" i="3"/>
  <c r="BF883" i="3"/>
  <c r="T883" i="3"/>
  <c r="R883" i="3"/>
  <c r="P883" i="3"/>
  <c r="BI877" i="3"/>
  <c r="BH877" i="3"/>
  <c r="BG877" i="3"/>
  <c r="BF877" i="3"/>
  <c r="T877" i="3"/>
  <c r="R877" i="3"/>
  <c r="P877" i="3"/>
  <c r="BI871" i="3"/>
  <c r="BH871" i="3"/>
  <c r="BG871" i="3"/>
  <c r="BF871" i="3"/>
  <c r="T871" i="3"/>
  <c r="R871" i="3"/>
  <c r="P871" i="3"/>
  <c r="BI865" i="3"/>
  <c r="BH865" i="3"/>
  <c r="BG865" i="3"/>
  <c r="BF865" i="3"/>
  <c r="T865" i="3"/>
  <c r="R865" i="3"/>
  <c r="P865" i="3"/>
  <c r="BI860" i="3"/>
  <c r="BH860" i="3"/>
  <c r="BG860" i="3"/>
  <c r="BF860" i="3"/>
  <c r="T860" i="3"/>
  <c r="R860" i="3"/>
  <c r="P860" i="3"/>
  <c r="BI855" i="3"/>
  <c r="BH855" i="3"/>
  <c r="BG855" i="3"/>
  <c r="BF855" i="3"/>
  <c r="T855" i="3"/>
  <c r="R855" i="3"/>
  <c r="P855" i="3"/>
  <c r="BI850" i="3"/>
  <c r="BH850" i="3"/>
  <c r="BG850" i="3"/>
  <c r="BF850" i="3"/>
  <c r="T850" i="3"/>
  <c r="R850" i="3"/>
  <c r="P850" i="3"/>
  <c r="BI846" i="3"/>
  <c r="BH846" i="3"/>
  <c r="BG846" i="3"/>
  <c r="BF846" i="3"/>
  <c r="T846" i="3"/>
  <c r="R846" i="3"/>
  <c r="P846" i="3"/>
  <c r="BI839" i="3"/>
  <c r="BH839" i="3"/>
  <c r="BG839" i="3"/>
  <c r="BF839" i="3"/>
  <c r="T839" i="3"/>
  <c r="R839" i="3"/>
  <c r="P839" i="3"/>
  <c r="BI831" i="3"/>
  <c r="BH831" i="3"/>
  <c r="BG831" i="3"/>
  <c r="BF831" i="3"/>
  <c r="T831" i="3"/>
  <c r="R831" i="3"/>
  <c r="P831" i="3"/>
  <c r="BI824" i="3"/>
  <c r="BH824" i="3"/>
  <c r="BG824" i="3"/>
  <c r="BF824" i="3"/>
  <c r="T824" i="3"/>
  <c r="R824" i="3"/>
  <c r="P824" i="3"/>
  <c r="BI819" i="3"/>
  <c r="BH819" i="3"/>
  <c r="BG819" i="3"/>
  <c r="BF819" i="3"/>
  <c r="T819" i="3"/>
  <c r="R819" i="3"/>
  <c r="P819" i="3"/>
  <c r="BI814" i="3"/>
  <c r="BH814" i="3"/>
  <c r="BG814" i="3"/>
  <c r="BF814" i="3"/>
  <c r="T814" i="3"/>
  <c r="R814" i="3"/>
  <c r="P814" i="3"/>
  <c r="BI809" i="3"/>
  <c r="BH809" i="3"/>
  <c r="BG809" i="3"/>
  <c r="BF809" i="3"/>
  <c r="T809" i="3"/>
  <c r="R809" i="3"/>
  <c r="P809" i="3"/>
  <c r="BI801" i="3"/>
  <c r="BH801" i="3"/>
  <c r="BG801" i="3"/>
  <c r="BF801" i="3"/>
  <c r="T801" i="3"/>
  <c r="R801" i="3"/>
  <c r="P801" i="3"/>
  <c r="BI796" i="3"/>
  <c r="BH796" i="3"/>
  <c r="BG796" i="3"/>
  <c r="BF796" i="3"/>
  <c r="T796" i="3"/>
  <c r="R796" i="3"/>
  <c r="P796" i="3"/>
  <c r="BI786" i="3"/>
  <c r="BH786" i="3"/>
  <c r="BG786" i="3"/>
  <c r="BF786" i="3"/>
  <c r="T786" i="3"/>
  <c r="R786" i="3"/>
  <c r="P786" i="3"/>
  <c r="BI776" i="3"/>
  <c r="BH776" i="3"/>
  <c r="BG776" i="3"/>
  <c r="BF776" i="3"/>
  <c r="T776" i="3"/>
  <c r="R776" i="3"/>
  <c r="P776" i="3"/>
  <c r="BI770" i="3"/>
  <c r="BH770" i="3"/>
  <c r="BG770" i="3"/>
  <c r="BF770" i="3"/>
  <c r="T770" i="3"/>
  <c r="R770" i="3"/>
  <c r="P770" i="3"/>
  <c r="BI764" i="3"/>
  <c r="BH764" i="3"/>
  <c r="BG764" i="3"/>
  <c r="BF764" i="3"/>
  <c r="T764" i="3"/>
  <c r="R764" i="3"/>
  <c r="P764" i="3"/>
  <c r="BI760" i="3"/>
  <c r="BH760" i="3"/>
  <c r="BG760" i="3"/>
  <c r="BF760" i="3"/>
  <c r="T760" i="3"/>
  <c r="R760" i="3"/>
  <c r="P760" i="3"/>
  <c r="BI756" i="3"/>
  <c r="BH756" i="3"/>
  <c r="BG756" i="3"/>
  <c r="BF756" i="3"/>
  <c r="T756" i="3"/>
  <c r="R756" i="3"/>
  <c r="P756" i="3"/>
  <c r="BI748" i="3"/>
  <c r="BH748" i="3"/>
  <c r="BG748" i="3"/>
  <c r="BF748" i="3"/>
  <c r="T748" i="3"/>
  <c r="R748" i="3"/>
  <c r="P748" i="3"/>
  <c r="BI743" i="3"/>
  <c r="BH743" i="3"/>
  <c r="BG743" i="3"/>
  <c r="BF743" i="3"/>
  <c r="T743" i="3"/>
  <c r="R743" i="3"/>
  <c r="P743" i="3"/>
  <c r="BI735" i="3"/>
  <c r="BH735" i="3"/>
  <c r="BG735" i="3"/>
  <c r="BF735" i="3"/>
  <c r="T735" i="3"/>
  <c r="R735" i="3"/>
  <c r="P735" i="3"/>
  <c r="BI726" i="3"/>
  <c r="BH726" i="3"/>
  <c r="BG726" i="3"/>
  <c r="BF726" i="3"/>
  <c r="T726" i="3"/>
  <c r="R726" i="3"/>
  <c r="P726" i="3"/>
  <c r="BI718" i="3"/>
  <c r="BH718" i="3"/>
  <c r="BG718" i="3"/>
  <c r="BF718" i="3"/>
  <c r="T718" i="3"/>
  <c r="R718" i="3"/>
  <c r="P718" i="3"/>
  <c r="BI709" i="3"/>
  <c r="BH709" i="3"/>
  <c r="BG709" i="3"/>
  <c r="BF709" i="3"/>
  <c r="T709" i="3"/>
  <c r="R709" i="3"/>
  <c r="P709" i="3"/>
  <c r="BI695" i="3"/>
  <c r="BH695" i="3"/>
  <c r="BG695" i="3"/>
  <c r="BF695" i="3"/>
  <c r="T695" i="3"/>
  <c r="R695" i="3"/>
  <c r="P695" i="3"/>
  <c r="BI680" i="3"/>
  <c r="BH680" i="3"/>
  <c r="BG680" i="3"/>
  <c r="BF680" i="3"/>
  <c r="T680" i="3"/>
  <c r="R680" i="3"/>
  <c r="P680" i="3"/>
  <c r="BI675" i="3"/>
  <c r="BH675" i="3"/>
  <c r="BG675" i="3"/>
  <c r="BF675" i="3"/>
  <c r="T675" i="3"/>
  <c r="R675" i="3"/>
  <c r="P675" i="3"/>
  <c r="BI670" i="3"/>
  <c r="BH670" i="3"/>
  <c r="BG670" i="3"/>
  <c r="BF670" i="3"/>
  <c r="T670" i="3"/>
  <c r="R670" i="3"/>
  <c r="P670" i="3"/>
  <c r="BI664" i="3"/>
  <c r="BH664" i="3"/>
  <c r="BG664" i="3"/>
  <c r="BF664" i="3"/>
  <c r="T664" i="3"/>
  <c r="R664" i="3"/>
  <c r="P664" i="3"/>
  <c r="BI659" i="3"/>
  <c r="BH659" i="3"/>
  <c r="BG659" i="3"/>
  <c r="BF659" i="3"/>
  <c r="T659" i="3"/>
  <c r="R659" i="3"/>
  <c r="P659" i="3"/>
  <c r="BI654" i="3"/>
  <c r="BH654" i="3"/>
  <c r="BG654" i="3"/>
  <c r="BF654" i="3"/>
  <c r="T654" i="3"/>
  <c r="R654" i="3"/>
  <c r="P654" i="3"/>
  <c r="BI649" i="3"/>
  <c r="BH649" i="3"/>
  <c r="BG649" i="3"/>
  <c r="BF649" i="3"/>
  <c r="T649" i="3"/>
  <c r="R649" i="3"/>
  <c r="P649" i="3"/>
  <c r="BI639" i="3"/>
  <c r="BH639" i="3"/>
  <c r="BG639" i="3"/>
  <c r="BF639" i="3"/>
  <c r="T639" i="3"/>
  <c r="R639" i="3"/>
  <c r="P639" i="3"/>
  <c r="BI634" i="3"/>
  <c r="BH634" i="3"/>
  <c r="BG634" i="3"/>
  <c r="BF634" i="3"/>
  <c r="T634" i="3"/>
  <c r="R634" i="3"/>
  <c r="P634" i="3"/>
  <c r="BI628" i="3"/>
  <c r="BH628" i="3"/>
  <c r="BG628" i="3"/>
  <c r="BF628" i="3"/>
  <c r="T628" i="3"/>
  <c r="R628" i="3"/>
  <c r="P628" i="3"/>
  <c r="BI624" i="3"/>
  <c r="BH624" i="3"/>
  <c r="BG624" i="3"/>
  <c r="BF624" i="3"/>
  <c r="T624" i="3"/>
  <c r="R624" i="3"/>
  <c r="P624" i="3"/>
  <c r="BI619" i="3"/>
  <c r="BH619" i="3"/>
  <c r="BG619" i="3"/>
  <c r="BF619" i="3"/>
  <c r="T619" i="3"/>
  <c r="R619" i="3"/>
  <c r="P619" i="3"/>
  <c r="BI615" i="3"/>
  <c r="BH615" i="3"/>
  <c r="BG615" i="3"/>
  <c r="BF615" i="3"/>
  <c r="T615" i="3"/>
  <c r="R615" i="3"/>
  <c r="P615" i="3"/>
  <c r="BI610" i="3"/>
  <c r="BH610" i="3"/>
  <c r="BG610" i="3"/>
  <c r="BF610" i="3"/>
  <c r="T610" i="3"/>
  <c r="R610" i="3"/>
  <c r="P610" i="3"/>
  <c r="BI606" i="3"/>
  <c r="BH606" i="3"/>
  <c r="BG606" i="3"/>
  <c r="BF606" i="3"/>
  <c r="T606" i="3"/>
  <c r="R606" i="3"/>
  <c r="P606" i="3"/>
  <c r="BI601" i="3"/>
  <c r="BH601" i="3"/>
  <c r="BG601" i="3"/>
  <c r="BF601" i="3"/>
  <c r="T601" i="3"/>
  <c r="R601" i="3"/>
  <c r="P601" i="3"/>
  <c r="BI597" i="3"/>
  <c r="BH597" i="3"/>
  <c r="BG597" i="3"/>
  <c r="BF597" i="3"/>
  <c r="T597" i="3"/>
  <c r="R597" i="3"/>
  <c r="P597" i="3"/>
  <c r="BI593" i="3"/>
  <c r="BH593" i="3"/>
  <c r="BG593" i="3"/>
  <c r="BF593" i="3"/>
  <c r="T593" i="3"/>
  <c r="R593" i="3"/>
  <c r="P593" i="3"/>
  <c r="BI586" i="3"/>
  <c r="BH586" i="3"/>
  <c r="BG586" i="3"/>
  <c r="BF586" i="3"/>
  <c r="T586" i="3"/>
  <c r="R586" i="3"/>
  <c r="P586" i="3"/>
  <c r="BI578" i="3"/>
  <c r="BH578" i="3"/>
  <c r="BG578" i="3"/>
  <c r="BF578" i="3"/>
  <c r="T578" i="3"/>
  <c r="R578" i="3"/>
  <c r="P578" i="3"/>
  <c r="BI573" i="3"/>
  <c r="BH573" i="3"/>
  <c r="BG573" i="3"/>
  <c r="BF573" i="3"/>
  <c r="T573" i="3"/>
  <c r="R573" i="3"/>
  <c r="P573" i="3"/>
  <c r="BI568" i="3"/>
  <c r="BH568" i="3"/>
  <c r="BG568" i="3"/>
  <c r="BF568" i="3"/>
  <c r="T568" i="3"/>
  <c r="R568" i="3"/>
  <c r="P568" i="3"/>
  <c r="BI564" i="3"/>
  <c r="BH564" i="3"/>
  <c r="BG564" i="3"/>
  <c r="BF564" i="3"/>
  <c r="T564" i="3"/>
  <c r="R564" i="3"/>
  <c r="P564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4" i="3"/>
  <c r="BH554" i="3"/>
  <c r="BG554" i="3"/>
  <c r="BF554" i="3"/>
  <c r="T554" i="3"/>
  <c r="R554" i="3"/>
  <c r="P554" i="3"/>
  <c r="BI552" i="3"/>
  <c r="BH552" i="3"/>
  <c r="BG552" i="3"/>
  <c r="BF552" i="3"/>
  <c r="T552" i="3"/>
  <c r="R552" i="3"/>
  <c r="P552" i="3"/>
  <c r="BI543" i="3"/>
  <c r="BH543" i="3"/>
  <c r="BG543" i="3"/>
  <c r="BF543" i="3"/>
  <c r="T543" i="3"/>
  <c r="R543" i="3"/>
  <c r="P543" i="3"/>
  <c r="BI533" i="3"/>
  <c r="BH533" i="3"/>
  <c r="BG533" i="3"/>
  <c r="BF533" i="3"/>
  <c r="T533" i="3"/>
  <c r="R533" i="3"/>
  <c r="P533" i="3"/>
  <c r="BI519" i="3"/>
  <c r="BH519" i="3"/>
  <c r="BG519" i="3"/>
  <c r="BF519" i="3"/>
  <c r="T519" i="3"/>
  <c r="R519" i="3"/>
  <c r="P519" i="3"/>
  <c r="BI504" i="3"/>
  <c r="BH504" i="3"/>
  <c r="BG504" i="3"/>
  <c r="BF504" i="3"/>
  <c r="T504" i="3"/>
  <c r="R504" i="3"/>
  <c r="P504" i="3"/>
  <c r="BI490" i="3"/>
  <c r="BH490" i="3"/>
  <c r="BG490" i="3"/>
  <c r="BF490" i="3"/>
  <c r="T490" i="3"/>
  <c r="R490" i="3"/>
  <c r="P490" i="3"/>
  <c r="BI472" i="3"/>
  <c r="BH472" i="3"/>
  <c r="BG472" i="3"/>
  <c r="BF472" i="3"/>
  <c r="T472" i="3"/>
  <c r="R472" i="3"/>
  <c r="P472" i="3"/>
  <c r="BI454" i="3"/>
  <c r="BH454" i="3"/>
  <c r="BG454" i="3"/>
  <c r="BF454" i="3"/>
  <c r="T454" i="3"/>
  <c r="R454" i="3"/>
  <c r="P454" i="3"/>
  <c r="BI435" i="3"/>
  <c r="BH435" i="3"/>
  <c r="BG435" i="3"/>
  <c r="BF435" i="3"/>
  <c r="T435" i="3"/>
  <c r="R435" i="3"/>
  <c r="P435" i="3"/>
  <c r="BI417" i="3"/>
  <c r="BH417" i="3"/>
  <c r="BG417" i="3"/>
  <c r="BF417" i="3"/>
  <c r="T417" i="3"/>
  <c r="R417" i="3"/>
  <c r="P417" i="3"/>
  <c r="BI402" i="3"/>
  <c r="BH402" i="3"/>
  <c r="BG402" i="3"/>
  <c r="BF402" i="3"/>
  <c r="T402" i="3"/>
  <c r="R402" i="3"/>
  <c r="P402" i="3"/>
  <c r="BI394" i="3"/>
  <c r="BH394" i="3"/>
  <c r="BG394" i="3"/>
  <c r="BF394" i="3"/>
  <c r="T394" i="3"/>
  <c r="R394" i="3"/>
  <c r="P394" i="3"/>
  <c r="BI386" i="3"/>
  <c r="BH386" i="3"/>
  <c r="BG386" i="3"/>
  <c r="BF386" i="3"/>
  <c r="T386" i="3"/>
  <c r="R386" i="3"/>
  <c r="P386" i="3"/>
  <c r="BI381" i="3"/>
  <c r="BH381" i="3"/>
  <c r="BG381" i="3"/>
  <c r="BF381" i="3"/>
  <c r="T381" i="3"/>
  <c r="R381" i="3"/>
  <c r="P381" i="3"/>
  <c r="BI376" i="3"/>
  <c r="BH376" i="3"/>
  <c r="BG376" i="3"/>
  <c r="BF376" i="3"/>
  <c r="T376" i="3"/>
  <c r="R376" i="3"/>
  <c r="P376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7" i="3"/>
  <c r="BH357" i="3"/>
  <c r="BG357" i="3"/>
  <c r="BF357" i="3"/>
  <c r="T357" i="3"/>
  <c r="R357" i="3"/>
  <c r="P357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36" i="3"/>
  <c r="BH336" i="3"/>
  <c r="BG336" i="3"/>
  <c r="BF336" i="3"/>
  <c r="T336" i="3"/>
  <c r="R336" i="3"/>
  <c r="P336" i="3"/>
  <c r="BI332" i="3"/>
  <c r="BH332" i="3"/>
  <c r="BG332" i="3"/>
  <c r="BF332" i="3"/>
  <c r="T332" i="3"/>
  <c r="R332" i="3"/>
  <c r="P332" i="3"/>
  <c r="BI328" i="3"/>
  <c r="BH328" i="3"/>
  <c r="BG328" i="3"/>
  <c r="BF328" i="3"/>
  <c r="T328" i="3"/>
  <c r="R328" i="3"/>
  <c r="P328" i="3"/>
  <c r="BI324" i="3"/>
  <c r="BH324" i="3"/>
  <c r="BG324" i="3"/>
  <c r="BF324" i="3"/>
  <c r="T324" i="3"/>
  <c r="R324" i="3"/>
  <c r="P324" i="3"/>
  <c r="BI320" i="3"/>
  <c r="BH320" i="3"/>
  <c r="BG320" i="3"/>
  <c r="BF320" i="3"/>
  <c r="T320" i="3"/>
  <c r="R320" i="3"/>
  <c r="P320" i="3"/>
  <c r="BI308" i="3"/>
  <c r="BH308" i="3"/>
  <c r="BG308" i="3"/>
  <c r="BF308" i="3"/>
  <c r="T308" i="3"/>
  <c r="R308" i="3"/>
  <c r="P308" i="3"/>
  <c r="BI303" i="3"/>
  <c r="BH303" i="3"/>
  <c r="BG303" i="3"/>
  <c r="BF303" i="3"/>
  <c r="T303" i="3"/>
  <c r="R303" i="3"/>
  <c r="P303" i="3"/>
  <c r="BI298" i="3"/>
  <c r="BH298" i="3"/>
  <c r="BG298" i="3"/>
  <c r="BF298" i="3"/>
  <c r="T298" i="3"/>
  <c r="R298" i="3"/>
  <c r="P298" i="3"/>
  <c r="BI293" i="3"/>
  <c r="BH293" i="3"/>
  <c r="BG293" i="3"/>
  <c r="BF293" i="3"/>
  <c r="T293" i="3"/>
  <c r="R293" i="3"/>
  <c r="P293" i="3"/>
  <c r="BI288" i="3"/>
  <c r="BH288" i="3"/>
  <c r="BG288" i="3"/>
  <c r="BF288" i="3"/>
  <c r="T288" i="3"/>
  <c r="R288" i="3"/>
  <c r="P288" i="3"/>
  <c r="BI283" i="3"/>
  <c r="BH283" i="3"/>
  <c r="BG283" i="3"/>
  <c r="BF283" i="3"/>
  <c r="T283" i="3"/>
  <c r="R283" i="3"/>
  <c r="P283" i="3"/>
  <c r="BI278" i="3"/>
  <c r="BH278" i="3"/>
  <c r="BG278" i="3"/>
  <c r="BF278" i="3"/>
  <c r="T278" i="3"/>
  <c r="R278" i="3"/>
  <c r="P278" i="3"/>
  <c r="BI273" i="3"/>
  <c r="BH273" i="3"/>
  <c r="BG273" i="3"/>
  <c r="BF273" i="3"/>
  <c r="T273" i="3"/>
  <c r="R273" i="3"/>
  <c r="P273" i="3"/>
  <c r="BI268" i="3"/>
  <c r="BH268" i="3"/>
  <c r="BG268" i="3"/>
  <c r="BF268" i="3"/>
  <c r="T268" i="3"/>
  <c r="R268" i="3"/>
  <c r="P268" i="3"/>
  <c r="BI263" i="3"/>
  <c r="BH263" i="3"/>
  <c r="BG263" i="3"/>
  <c r="BF263" i="3"/>
  <c r="T263" i="3"/>
  <c r="R263" i="3"/>
  <c r="P263" i="3"/>
  <c r="BI258" i="3"/>
  <c r="BH258" i="3"/>
  <c r="BG258" i="3"/>
  <c r="BF258" i="3"/>
  <c r="T258" i="3"/>
  <c r="R258" i="3"/>
  <c r="P258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3" i="3"/>
  <c r="BH243" i="3"/>
  <c r="BG243" i="3"/>
  <c r="BF243" i="3"/>
  <c r="T243" i="3"/>
  <c r="R243" i="3"/>
  <c r="P243" i="3"/>
  <c r="BI227" i="3"/>
  <c r="BH227" i="3"/>
  <c r="BG227" i="3"/>
  <c r="BF227" i="3"/>
  <c r="T227" i="3"/>
  <c r="R227" i="3"/>
  <c r="P227" i="3"/>
  <c r="BI222" i="3"/>
  <c r="BH222" i="3"/>
  <c r="BG222" i="3"/>
  <c r="BF222" i="3"/>
  <c r="T222" i="3"/>
  <c r="R222" i="3"/>
  <c r="P222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208" i="3"/>
  <c r="BH208" i="3"/>
  <c r="BG208" i="3"/>
  <c r="BF208" i="3"/>
  <c r="T208" i="3"/>
  <c r="R208" i="3"/>
  <c r="P208" i="3"/>
  <c r="BI203" i="3"/>
  <c r="BH203" i="3"/>
  <c r="BG203" i="3"/>
  <c r="BF203" i="3"/>
  <c r="T203" i="3"/>
  <c r="R203" i="3"/>
  <c r="P203" i="3"/>
  <c r="BI198" i="3"/>
  <c r="BH198" i="3"/>
  <c r="BG198" i="3"/>
  <c r="BF198" i="3"/>
  <c r="T198" i="3"/>
  <c r="R198" i="3"/>
  <c r="P198" i="3"/>
  <c r="BI193" i="3"/>
  <c r="BH193" i="3"/>
  <c r="BG193" i="3"/>
  <c r="BF193" i="3"/>
  <c r="T193" i="3"/>
  <c r="R193" i="3"/>
  <c r="P193" i="3"/>
  <c r="BI188" i="3"/>
  <c r="BH188" i="3"/>
  <c r="BG188" i="3"/>
  <c r="BF188" i="3"/>
  <c r="T188" i="3"/>
  <c r="R188" i="3"/>
  <c r="P188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4" i="3"/>
  <c r="BH154" i="3"/>
  <c r="BG154" i="3"/>
  <c r="BF154" i="3"/>
  <c r="T154" i="3"/>
  <c r="R154" i="3"/>
  <c r="P154" i="3"/>
  <c r="BI149" i="3"/>
  <c r="BH149" i="3"/>
  <c r="BG149" i="3"/>
  <c r="BF149" i="3"/>
  <c r="T149" i="3"/>
  <c r="R149" i="3"/>
  <c r="P149" i="3"/>
  <c r="BI144" i="3"/>
  <c r="BH144" i="3"/>
  <c r="BG144" i="3"/>
  <c r="BF144" i="3"/>
  <c r="T144" i="3"/>
  <c r="R144" i="3"/>
  <c r="P144" i="3"/>
  <c r="BI136" i="3"/>
  <c r="BH136" i="3"/>
  <c r="BG136" i="3"/>
  <c r="BF136" i="3"/>
  <c r="T136" i="3"/>
  <c r="R136" i="3"/>
  <c r="P136" i="3"/>
  <c r="BI130" i="3"/>
  <c r="BH130" i="3"/>
  <c r="BG130" i="3"/>
  <c r="BF130" i="3"/>
  <c r="T130" i="3"/>
  <c r="R130" i="3"/>
  <c r="P130" i="3"/>
  <c r="BI120" i="3"/>
  <c r="BH120" i="3"/>
  <c r="BG120" i="3"/>
  <c r="BF120" i="3"/>
  <c r="T120" i="3"/>
  <c r="R120" i="3"/>
  <c r="P120" i="3"/>
  <c r="BI115" i="3"/>
  <c r="BH115" i="3"/>
  <c r="BG115" i="3"/>
  <c r="BF115" i="3"/>
  <c r="T115" i="3"/>
  <c r="R115" i="3"/>
  <c r="P115" i="3"/>
  <c r="BI110" i="3"/>
  <c r="BH110" i="3"/>
  <c r="BG110" i="3"/>
  <c r="BF110" i="3"/>
  <c r="T110" i="3"/>
  <c r="R110" i="3"/>
  <c r="P110" i="3"/>
  <c r="BI96" i="3"/>
  <c r="BH96" i="3"/>
  <c r="BG96" i="3"/>
  <c r="BF96" i="3"/>
  <c r="T96" i="3"/>
  <c r="R96" i="3"/>
  <c r="P96" i="3"/>
  <c r="J90" i="3"/>
  <c r="J89" i="3"/>
  <c r="F89" i="3"/>
  <c r="F87" i="3"/>
  <c r="E85" i="3"/>
  <c r="J55" i="3"/>
  <c r="J54" i="3"/>
  <c r="F54" i="3"/>
  <c r="F52" i="3"/>
  <c r="E50" i="3"/>
  <c r="J18" i="3"/>
  <c r="E18" i="3"/>
  <c r="F90" i="3" s="1"/>
  <c r="J17" i="3"/>
  <c r="J12" i="3"/>
  <c r="J87" i="3" s="1"/>
  <c r="E7" i="3"/>
  <c r="E48" i="3" s="1"/>
  <c r="J37" i="2"/>
  <c r="J36" i="2"/>
  <c r="AY55" i="1" s="1"/>
  <c r="J35" i="2"/>
  <c r="AX55" i="1" s="1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49" i="2"/>
  <c r="BH249" i="2"/>
  <c r="BG249" i="2"/>
  <c r="BF249" i="2"/>
  <c r="T249" i="2"/>
  <c r="R249" i="2"/>
  <c r="P249" i="2"/>
  <c r="BI243" i="2"/>
  <c r="BH243" i="2"/>
  <c r="BG243" i="2"/>
  <c r="BF243" i="2"/>
  <c r="T243" i="2"/>
  <c r="T242" i="2"/>
  <c r="R243" i="2"/>
  <c r="R242" i="2" s="1"/>
  <c r="P243" i="2"/>
  <c r="P242" i="2" s="1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0" i="2"/>
  <c r="BH220" i="2"/>
  <c r="BG220" i="2"/>
  <c r="BF220" i="2"/>
  <c r="T220" i="2"/>
  <c r="R220" i="2"/>
  <c r="P220" i="2"/>
  <c r="BI212" i="2"/>
  <c r="BH212" i="2"/>
  <c r="BG212" i="2"/>
  <c r="BF212" i="2"/>
  <c r="T212" i="2"/>
  <c r="R212" i="2"/>
  <c r="P212" i="2"/>
  <c r="BI203" i="2"/>
  <c r="BH203" i="2"/>
  <c r="BG203" i="2"/>
  <c r="BF203" i="2"/>
  <c r="T203" i="2"/>
  <c r="R203" i="2"/>
  <c r="P203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79" i="2"/>
  <c r="BH179" i="2"/>
  <c r="BG179" i="2"/>
  <c r="BF179" i="2"/>
  <c r="T179" i="2"/>
  <c r="R179" i="2"/>
  <c r="P179" i="2"/>
  <c r="BI174" i="2"/>
  <c r="BH174" i="2"/>
  <c r="BG174" i="2"/>
  <c r="BF174" i="2"/>
  <c r="T174" i="2"/>
  <c r="R174" i="2"/>
  <c r="P174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2" i="2"/>
  <c r="BH122" i="2"/>
  <c r="BG122" i="2"/>
  <c r="BF122" i="2"/>
  <c r="T122" i="2"/>
  <c r="R122" i="2"/>
  <c r="P122" i="2"/>
  <c r="BI117" i="2"/>
  <c r="BH117" i="2"/>
  <c r="BG117" i="2"/>
  <c r="BF117" i="2"/>
  <c r="T117" i="2"/>
  <c r="R117" i="2"/>
  <c r="P117" i="2"/>
  <c r="BI111" i="2"/>
  <c r="BH111" i="2"/>
  <c r="BG111" i="2"/>
  <c r="BF111" i="2"/>
  <c r="T111" i="2"/>
  <c r="R111" i="2"/>
  <c r="P111" i="2"/>
  <c r="BI103" i="2"/>
  <c r="BH103" i="2"/>
  <c r="BG103" i="2"/>
  <c r="BF103" i="2"/>
  <c r="T103" i="2"/>
  <c r="R103" i="2"/>
  <c r="P103" i="2"/>
  <c r="BI97" i="2"/>
  <c r="F37" i="2" s="1"/>
  <c r="BH97" i="2"/>
  <c r="BG97" i="2"/>
  <c r="BF97" i="2"/>
  <c r="T97" i="2"/>
  <c r="R97" i="2"/>
  <c r="P97" i="2"/>
  <c r="BI91" i="2"/>
  <c r="BH91" i="2"/>
  <c r="F36" i="2" s="1"/>
  <c r="BG91" i="2"/>
  <c r="BF91" i="2"/>
  <c r="T91" i="2"/>
  <c r="R91" i="2"/>
  <c r="P91" i="2"/>
  <c r="J85" i="2"/>
  <c r="J84" i="2"/>
  <c r="F84" i="2"/>
  <c r="F82" i="2"/>
  <c r="E80" i="2"/>
  <c r="J55" i="2"/>
  <c r="J54" i="2"/>
  <c r="F54" i="2"/>
  <c r="F52" i="2"/>
  <c r="E50" i="2"/>
  <c r="J18" i="2"/>
  <c r="E18" i="2"/>
  <c r="F85" i="2" s="1"/>
  <c r="J17" i="2"/>
  <c r="J12" i="2"/>
  <c r="J82" i="2" s="1"/>
  <c r="E7" i="2"/>
  <c r="E48" i="2" s="1"/>
  <c r="L50" i="1"/>
  <c r="AM50" i="1"/>
  <c r="AM49" i="1"/>
  <c r="L49" i="1"/>
  <c r="AM47" i="1"/>
  <c r="L47" i="1"/>
  <c r="L45" i="1"/>
  <c r="L44" i="1"/>
  <c r="BK718" i="3"/>
  <c r="J924" i="3"/>
  <c r="BK168" i="2"/>
  <c r="J593" i="3"/>
  <c r="BK877" i="3"/>
  <c r="BK814" i="3"/>
  <c r="J320" i="3"/>
  <c r="BK504" i="3"/>
  <c r="BK796" i="3"/>
  <c r="J203" i="2"/>
  <c r="J179" i="2"/>
  <c r="BK568" i="3"/>
  <c r="BK819" i="3"/>
  <c r="J809" i="3"/>
  <c r="J268" i="2"/>
  <c r="BK972" i="3"/>
  <c r="J908" i="3"/>
  <c r="BK606" i="3"/>
  <c r="BK552" i="3"/>
  <c r="J839" i="3"/>
  <c r="J402" i="3"/>
  <c r="J933" i="3"/>
  <c r="AS54" i="1"/>
  <c r="J298" i="3"/>
  <c r="BK152" i="2"/>
  <c r="J348" i="3"/>
  <c r="J149" i="3"/>
  <c r="J855" i="3"/>
  <c r="BK103" i="2"/>
  <c r="J601" i="3"/>
  <c r="BK263" i="3"/>
  <c r="BK519" i="3"/>
  <c r="J695" i="3"/>
  <c r="BK615" i="3"/>
  <c r="J157" i="2"/>
  <c r="BK639" i="3"/>
  <c r="BK786" i="3"/>
  <c r="J871" i="3"/>
  <c r="J624" i="3"/>
  <c r="J243" i="3"/>
  <c r="J860" i="3"/>
  <c r="BK593" i="3"/>
  <c r="BK376" i="3"/>
  <c r="BK147" i="2"/>
  <c r="BK190" i="2"/>
  <c r="BK164" i="3"/>
  <c r="BK136" i="3"/>
  <c r="BK888" i="3"/>
  <c r="BK809" i="3"/>
  <c r="J111" i="2"/>
  <c r="BK203" i="3"/>
  <c r="BK137" i="2"/>
  <c r="BK695" i="3"/>
  <c r="BK860" i="3"/>
  <c r="BK760" i="3"/>
  <c r="BK111" i="2"/>
  <c r="BK846" i="3"/>
  <c r="BK239" i="2"/>
  <c r="BK748" i="3"/>
  <c r="J288" i="3"/>
  <c r="J916" i="3"/>
  <c r="J222" i="3"/>
  <c r="J254" i="2"/>
  <c r="BK320" i="3"/>
  <c r="BK680" i="3"/>
  <c r="BK157" i="2"/>
  <c r="BK159" i="3"/>
  <c r="BK675" i="3"/>
  <c r="J152" i="2"/>
  <c r="BK213" i="3"/>
  <c r="BK943" i="3"/>
  <c r="J726" i="3"/>
  <c r="BK298" i="3"/>
  <c r="J394" i="3"/>
  <c r="BK764" i="3"/>
  <c r="J533" i="3"/>
  <c r="J357" i="3"/>
  <c r="BK855" i="3"/>
  <c r="BK237" i="2"/>
  <c r="J117" i="2"/>
  <c r="BK132" i="2"/>
  <c r="J597" i="3"/>
  <c r="J258" i="3"/>
  <c r="J127" i="2"/>
  <c r="BK533" i="3"/>
  <c r="BK871" i="3"/>
  <c r="J562" i="3"/>
  <c r="BK130" i="3"/>
  <c r="J96" i="3"/>
  <c r="BK127" i="2"/>
  <c r="BK929" i="3"/>
  <c r="BK254" i="2"/>
  <c r="J743" i="3"/>
  <c r="BK659" i="3"/>
  <c r="J801" i="3"/>
  <c r="J615" i="3"/>
  <c r="BK198" i="3"/>
  <c r="J877" i="3"/>
  <c r="BK231" i="2"/>
  <c r="BK303" i="3"/>
  <c r="BK253" i="3"/>
  <c r="J268" i="3"/>
  <c r="J900" i="3"/>
  <c r="BK193" i="3"/>
  <c r="BK91" i="2"/>
  <c r="BK624" i="3"/>
  <c r="BK961" i="3"/>
  <c r="J610" i="3"/>
  <c r="J386" i="3"/>
  <c r="BK543" i="3"/>
  <c r="J198" i="3"/>
  <c r="J776" i="3"/>
  <c r="J235" i="2"/>
  <c r="BK402" i="3"/>
  <c r="BK110" i="3"/>
  <c r="BK900" i="3"/>
  <c r="J578" i="3"/>
  <c r="J735" i="3"/>
  <c r="BK865" i="3"/>
  <c r="BK490" i="3"/>
  <c r="BK586" i="3"/>
  <c r="BK417" i="3"/>
  <c r="BK217" i="3"/>
  <c r="J814" i="3"/>
  <c r="BK174" i="2"/>
  <c r="BK610" i="3"/>
  <c r="J560" i="3"/>
  <c r="J606" i="3"/>
  <c r="BK142" i="2"/>
  <c r="BK597" i="3"/>
  <c r="BK248" i="3"/>
  <c r="J649" i="3"/>
  <c r="BK243" i="2"/>
  <c r="J381" i="3"/>
  <c r="BK908" i="3"/>
  <c r="BK293" i="3"/>
  <c r="BK938" i="3"/>
  <c r="BK212" i="2"/>
  <c r="BK178" i="3"/>
  <c r="BK670" i="3"/>
  <c r="J764" i="3"/>
  <c r="BK966" i="3"/>
  <c r="BK144" i="3"/>
  <c r="J556" i="3"/>
  <c r="BK222" i="3"/>
  <c r="BK556" i="3"/>
  <c r="J619" i="3"/>
  <c r="BK664" i="3"/>
  <c r="J831" i="3"/>
  <c r="J97" i="2"/>
  <c r="BK619" i="3"/>
  <c r="BK916" i="3"/>
  <c r="J174" i="2"/>
  <c r="BK454" i="3"/>
  <c r="BK560" i="3"/>
  <c r="J168" i="2"/>
  <c r="J353" i="3"/>
  <c r="BK362" i="3"/>
  <c r="J362" i="3"/>
  <c r="J115" i="3"/>
  <c r="J894" i="3"/>
  <c r="J929" i="3"/>
  <c r="J628" i="3"/>
  <c r="BK154" i="3"/>
  <c r="BK634" i="3"/>
  <c r="BK924" i="3"/>
  <c r="BK220" i="2"/>
  <c r="J264" i="2"/>
  <c r="J336" i="3"/>
  <c r="J490" i="3"/>
  <c r="J586" i="3"/>
  <c r="BK203" i="2"/>
  <c r="BK709" i="3"/>
  <c r="J239" i="2"/>
  <c r="J558" i="3"/>
  <c r="J376" i="3"/>
  <c r="BK394" i="3"/>
  <c r="J278" i="3"/>
  <c r="BK801" i="3"/>
  <c r="J675" i="3"/>
  <c r="J154" i="3"/>
  <c r="J659" i="3"/>
  <c r="J103" i="2"/>
  <c r="BK831" i="3"/>
  <c r="BK208" i="3"/>
  <c r="J417" i="3"/>
  <c r="J709" i="3"/>
  <c r="J220" i="2"/>
  <c r="BK273" i="3"/>
  <c r="J190" i="2"/>
  <c r="BK435" i="3"/>
  <c r="BK654" i="3"/>
  <c r="J178" i="3"/>
  <c r="BK264" i="2"/>
  <c r="BK573" i="3"/>
  <c r="J955" i="3"/>
  <c r="J195" i="2"/>
  <c r="BK578" i="3"/>
  <c r="BK883" i="3"/>
  <c r="J865" i="3"/>
  <c r="J718" i="3"/>
  <c r="BK258" i="3"/>
  <c r="BK839" i="3"/>
  <c r="J850" i="3"/>
  <c r="BK243" i="3"/>
  <c r="BK776" i="3"/>
  <c r="J208" i="3"/>
  <c r="BK735" i="3"/>
  <c r="J756" i="3"/>
  <c r="BK188" i="3"/>
  <c r="J231" i="2"/>
  <c r="J259" i="2"/>
  <c r="J328" i="3"/>
  <c r="BK558" i="3"/>
  <c r="BK96" i="3"/>
  <c r="BK381" i="3"/>
  <c r="J961" i="3"/>
  <c r="J748" i="3"/>
  <c r="J213" i="3"/>
  <c r="J120" i="3"/>
  <c r="BK233" i="2"/>
  <c r="J193" i="3"/>
  <c r="BK97" i="2"/>
  <c r="BK328" i="3"/>
  <c r="BK562" i="3"/>
  <c r="J819" i="3"/>
  <c r="J243" i="2"/>
  <c r="BK348" i="3"/>
  <c r="BK756" i="3"/>
  <c r="J185" i="2"/>
  <c r="BK649" i="3"/>
  <c r="BK183" i="3"/>
  <c r="BK179" i="2"/>
  <c r="BK743" i="3"/>
  <c r="J966" i="3"/>
  <c r="BK185" i="2"/>
  <c r="BK357" i="3"/>
  <c r="J183" i="3"/>
  <c r="J203" i="3"/>
  <c r="BK564" i="3"/>
  <c r="J435" i="3"/>
  <c r="J136" i="3"/>
  <c r="J249" i="2"/>
  <c r="J564" i="3"/>
  <c r="BK472" i="3"/>
  <c r="J173" i="3"/>
  <c r="J229" i="2"/>
  <c r="BK933" i="3"/>
  <c r="J770" i="3"/>
  <c r="J504" i="3"/>
  <c r="BK353" i="3"/>
  <c r="J253" i="3"/>
  <c r="BK249" i="2"/>
  <c r="J680" i="3"/>
  <c r="J824" i="3"/>
  <c r="BK367" i="3"/>
  <c r="J332" i="3"/>
  <c r="J888" i="3"/>
  <c r="BK229" i="2"/>
  <c r="J472" i="3"/>
  <c r="J273" i="3"/>
  <c r="BK332" i="3"/>
  <c r="J91" i="2"/>
  <c r="J248" i="3"/>
  <c r="BK770" i="3"/>
  <c r="J543" i="3"/>
  <c r="J639" i="3"/>
  <c r="J159" i="3"/>
  <c r="BK149" i="3"/>
  <c r="J308" i="3"/>
  <c r="J110" i="3"/>
  <c r="J227" i="3"/>
  <c r="J283" i="3"/>
  <c r="J950" i="3"/>
  <c r="J634" i="3"/>
  <c r="BK117" i="2"/>
  <c r="BK601" i="3"/>
  <c r="BK950" i="3"/>
  <c r="J367" i="3"/>
  <c r="J212" i="2"/>
  <c r="BK288" i="3"/>
  <c r="J846" i="3"/>
  <c r="J293" i="3"/>
  <c r="BK554" i="3"/>
  <c r="J938" i="3"/>
  <c r="J130" i="3"/>
  <c r="J233" i="2"/>
  <c r="J237" i="2"/>
  <c r="J454" i="3"/>
  <c r="BK120" i="3"/>
  <c r="J324" i="3"/>
  <c r="J164" i="3"/>
  <c r="BK824" i="3"/>
  <c r="BK195" i="2"/>
  <c r="BK308" i="3"/>
  <c r="J568" i="3"/>
  <c r="J142" i="2"/>
  <c r="J217" i="3"/>
  <c r="J188" i="3"/>
  <c r="J122" i="2"/>
  <c r="J144" i="3"/>
  <c r="BK850" i="3"/>
  <c r="BK259" i="2"/>
  <c r="BK115" i="3"/>
  <c r="J943" i="3"/>
  <c r="BK894" i="3"/>
  <c r="BK283" i="3"/>
  <c r="BK169" i="3"/>
  <c r="J554" i="3"/>
  <c r="BK386" i="3"/>
  <c r="J303" i="3"/>
  <c r="J147" i="2"/>
  <c r="J263" i="3"/>
  <c r="BK173" i="3"/>
  <c r="J883" i="3"/>
  <c r="J786" i="3"/>
  <c r="BK122" i="2"/>
  <c r="J163" i="2"/>
  <c r="BK227" i="3"/>
  <c r="J796" i="3"/>
  <c r="BK235" i="2"/>
  <c r="BK726" i="3"/>
  <c r="BK628" i="3"/>
  <c r="BK324" i="3"/>
  <c r="BK268" i="3"/>
  <c r="J519" i="3"/>
  <c r="J664" i="3"/>
  <c r="BK336" i="3"/>
  <c r="J132" i="2"/>
  <c r="BK278" i="3"/>
  <c r="J169" i="3"/>
  <c r="J972" i="3"/>
  <c r="BK268" i="2"/>
  <c r="BK163" i="2"/>
  <c r="J573" i="3"/>
  <c r="BK955" i="3"/>
  <c r="J654" i="3"/>
  <c r="J137" i="2"/>
  <c r="J760" i="3"/>
  <c r="J670" i="3"/>
  <c r="J552" i="3"/>
  <c r="F34" i="2" l="1"/>
  <c r="F35" i="2"/>
  <c r="J34" i="2"/>
  <c r="T116" i="2"/>
  <c r="T228" i="2"/>
  <c r="T90" i="2"/>
  <c r="P228" i="2"/>
  <c r="P242" i="3"/>
  <c r="P567" i="3"/>
  <c r="T242" i="3"/>
  <c r="BK663" i="3"/>
  <c r="J663" i="3" s="1"/>
  <c r="J68" i="3" s="1"/>
  <c r="R116" i="2"/>
  <c r="BK248" i="2"/>
  <c r="J248" i="2"/>
  <c r="J68" i="2" s="1"/>
  <c r="BK95" i="3"/>
  <c r="J95" i="3" s="1"/>
  <c r="J61" i="3" s="1"/>
  <c r="R416" i="3"/>
  <c r="R375" i="3" s="1"/>
  <c r="R551" i="3"/>
  <c r="P90" i="2"/>
  <c r="P116" i="2"/>
  <c r="R228" i="2"/>
  <c r="T95" i="3"/>
  <c r="T567" i="3"/>
  <c r="BK90" i="2"/>
  <c r="T173" i="2"/>
  <c r="BK242" i="3"/>
  <c r="J242" i="3"/>
  <c r="J62" i="3" s="1"/>
  <c r="BK567" i="3"/>
  <c r="J567" i="3" s="1"/>
  <c r="J67" i="3" s="1"/>
  <c r="R90" i="2"/>
  <c r="P173" i="2"/>
  <c r="P162" i="2"/>
  <c r="P89" i="2" s="1"/>
  <c r="R248" i="2"/>
  <c r="R241" i="2" s="1"/>
  <c r="R95" i="3"/>
  <c r="R567" i="3"/>
  <c r="BK173" i="2"/>
  <c r="J173" i="2"/>
  <c r="J64" i="2" s="1"/>
  <c r="T248" i="2"/>
  <c r="T241" i="2"/>
  <c r="P416" i="3"/>
  <c r="P375" i="3" s="1"/>
  <c r="P663" i="3"/>
  <c r="BK416" i="3"/>
  <c r="J416" i="3" s="1"/>
  <c r="J64" i="3" s="1"/>
  <c r="P551" i="3"/>
  <c r="R663" i="3"/>
  <c r="P775" i="3"/>
  <c r="BK949" i="3"/>
  <c r="J949" i="3" s="1"/>
  <c r="J71" i="3" s="1"/>
  <c r="R960" i="3"/>
  <c r="R173" i="2"/>
  <c r="R162" i="2" s="1"/>
  <c r="R89" i="2" s="1"/>
  <c r="R88" i="2" s="1"/>
  <c r="P248" i="2"/>
  <c r="P241" i="2" s="1"/>
  <c r="P95" i="3"/>
  <c r="T416" i="3"/>
  <c r="T551" i="3"/>
  <c r="T375" i="3" s="1"/>
  <c r="T663" i="3"/>
  <c r="T775" i="3"/>
  <c r="R949" i="3"/>
  <c r="R948" i="3" s="1"/>
  <c r="T949" i="3"/>
  <c r="P960" i="3"/>
  <c r="BK116" i="2"/>
  <c r="J116" i="2" s="1"/>
  <c r="J62" i="2" s="1"/>
  <c r="BK228" i="2"/>
  <c r="BK162" i="2" s="1"/>
  <c r="J162" i="2" s="1"/>
  <c r="J63" i="2" s="1"/>
  <c r="R242" i="3"/>
  <c r="BK551" i="3"/>
  <c r="J551" i="3" s="1"/>
  <c r="J65" i="3" s="1"/>
  <c r="BK775" i="3"/>
  <c r="J775" i="3" s="1"/>
  <c r="J69" i="3" s="1"/>
  <c r="R775" i="3"/>
  <c r="P949" i="3"/>
  <c r="BK960" i="3"/>
  <c r="J960" i="3" s="1"/>
  <c r="J72" i="3" s="1"/>
  <c r="T960" i="3"/>
  <c r="BK971" i="3"/>
  <c r="J971" i="3"/>
  <c r="J73" i="3"/>
  <c r="BK242" i="2"/>
  <c r="J242" i="2" s="1"/>
  <c r="J67" i="2" s="1"/>
  <c r="BK241" i="2"/>
  <c r="J241" i="2" s="1"/>
  <c r="J66" i="2" s="1"/>
  <c r="BE159" i="3"/>
  <c r="BE173" i="3"/>
  <c r="BE586" i="3"/>
  <c r="BE601" i="3"/>
  <c r="BE610" i="3"/>
  <c r="BE619" i="3"/>
  <c r="BE654" i="3"/>
  <c r="BE695" i="3"/>
  <c r="BE801" i="3"/>
  <c r="BE819" i="3"/>
  <c r="BE831" i="3"/>
  <c r="BE860" i="3"/>
  <c r="J90" i="2"/>
  <c r="J61" i="2" s="1"/>
  <c r="J52" i="3"/>
  <c r="BE213" i="3"/>
  <c r="BE227" i="3"/>
  <c r="BE268" i="3"/>
  <c r="BE336" i="3"/>
  <c r="BE556" i="3"/>
  <c r="BE562" i="3"/>
  <c r="BE664" i="3"/>
  <c r="BE675" i="3"/>
  <c r="BE786" i="3"/>
  <c r="BE846" i="3"/>
  <c r="BE871" i="3"/>
  <c r="BE883" i="3"/>
  <c r="BE894" i="3"/>
  <c r="BE908" i="3"/>
  <c r="E83" i="3"/>
  <c r="BE243" i="3"/>
  <c r="BE278" i="3"/>
  <c r="BE328" i="3"/>
  <c r="BE394" i="3"/>
  <c r="BE504" i="3"/>
  <c r="BE634" i="3"/>
  <c r="BE839" i="3"/>
  <c r="BE877" i="3"/>
  <c r="BE938" i="3"/>
  <c r="BE943" i="3"/>
  <c r="BE966" i="3"/>
  <c r="BE136" i="3"/>
  <c r="BE164" i="3"/>
  <c r="BE193" i="3"/>
  <c r="BE348" i="3"/>
  <c r="BE367" i="3"/>
  <c r="BE386" i="3"/>
  <c r="BE454" i="3"/>
  <c r="BE533" i="3"/>
  <c r="BE554" i="3"/>
  <c r="BE624" i="3"/>
  <c r="BE659" i="3"/>
  <c r="BE718" i="3"/>
  <c r="BE760" i="3"/>
  <c r="BE764" i="3"/>
  <c r="BE814" i="3"/>
  <c r="BE888" i="3"/>
  <c r="BE929" i="3"/>
  <c r="BE950" i="3"/>
  <c r="BE955" i="3"/>
  <c r="BE961" i="3"/>
  <c r="BE203" i="3"/>
  <c r="BE258" i="3"/>
  <c r="BE472" i="3"/>
  <c r="BE568" i="3"/>
  <c r="BE756" i="3"/>
  <c r="BE776" i="3"/>
  <c r="BE796" i="3"/>
  <c r="BE809" i="3"/>
  <c r="BE824" i="3"/>
  <c r="BE850" i="3"/>
  <c r="BE855" i="3"/>
  <c r="BE865" i="3"/>
  <c r="BE900" i="3"/>
  <c r="BE916" i="3"/>
  <c r="BE924" i="3"/>
  <c r="BE933" i="3"/>
  <c r="BE972" i="3"/>
  <c r="BE115" i="3"/>
  <c r="BE253" i="3"/>
  <c r="BE293" i="3"/>
  <c r="BE298" i="3"/>
  <c r="BE308" i="3"/>
  <c r="BE552" i="3"/>
  <c r="BE560" i="3"/>
  <c r="BE639" i="3"/>
  <c r="BE770" i="3"/>
  <c r="BE217" i="3"/>
  <c r="BE324" i="3"/>
  <c r="BE332" i="3"/>
  <c r="BE376" i="3"/>
  <c r="BE543" i="3"/>
  <c r="BE606" i="3"/>
  <c r="BE670" i="3"/>
  <c r="BE735" i="3"/>
  <c r="BE748" i="3"/>
  <c r="BE96" i="3"/>
  <c r="BE178" i="3"/>
  <c r="BE198" i="3"/>
  <c r="BE248" i="3"/>
  <c r="BE263" i="3"/>
  <c r="BE564" i="3"/>
  <c r="F55" i="3"/>
  <c r="BE120" i="3"/>
  <c r="BE149" i="3"/>
  <c r="BE273" i="3"/>
  <c r="BE362" i="3"/>
  <c r="BE490" i="3"/>
  <c r="BE519" i="3"/>
  <c r="BE578" i="3"/>
  <c r="BE615" i="3"/>
  <c r="BE726" i="3"/>
  <c r="BE743" i="3"/>
  <c r="BE110" i="3"/>
  <c r="BE154" i="3"/>
  <c r="BE188" i="3"/>
  <c r="BE222" i="3"/>
  <c r="BE283" i="3"/>
  <c r="BE357" i="3"/>
  <c r="BE381" i="3"/>
  <c r="BE402" i="3"/>
  <c r="BE558" i="3"/>
  <c r="BE573" i="3"/>
  <c r="BE649" i="3"/>
  <c r="BE130" i="3"/>
  <c r="BE169" i="3"/>
  <c r="BE183" i="3"/>
  <c r="BE303" i="3"/>
  <c r="BE417" i="3"/>
  <c r="BE435" i="3"/>
  <c r="BE628" i="3"/>
  <c r="BE144" i="3"/>
  <c r="BE208" i="3"/>
  <c r="BE288" i="3"/>
  <c r="BE320" i="3"/>
  <c r="BE353" i="3"/>
  <c r="BE593" i="3"/>
  <c r="BE597" i="3"/>
  <c r="BE680" i="3"/>
  <c r="BE709" i="3"/>
  <c r="J52" i="2"/>
  <c r="F55" i="2"/>
  <c r="E78" i="2"/>
  <c r="BE97" i="2"/>
  <c r="BE127" i="2"/>
  <c r="BE132" i="2"/>
  <c r="BE147" i="2"/>
  <c r="BE152" i="2"/>
  <c r="BE157" i="2"/>
  <c r="BE163" i="2"/>
  <c r="BE168" i="2"/>
  <c r="BE174" i="2"/>
  <c r="BE179" i="2"/>
  <c r="BE185" i="2"/>
  <c r="BE195" i="2"/>
  <c r="BE237" i="2"/>
  <c r="BE239" i="2"/>
  <c r="BE254" i="2"/>
  <c r="BE259" i="2"/>
  <c r="BE264" i="2"/>
  <c r="BE268" i="2"/>
  <c r="BE243" i="2"/>
  <c r="BB55" i="1"/>
  <c r="BE111" i="2"/>
  <c r="BE117" i="2"/>
  <c r="BE122" i="2"/>
  <c r="BE137" i="2"/>
  <c r="BE142" i="2"/>
  <c r="BE249" i="2"/>
  <c r="BC55" i="1"/>
  <c r="BE91" i="2"/>
  <c r="BE103" i="2"/>
  <c r="BE190" i="2"/>
  <c r="BE203" i="2"/>
  <c r="BE212" i="2"/>
  <c r="BE220" i="2"/>
  <c r="BE229" i="2"/>
  <c r="BE231" i="2"/>
  <c r="BE233" i="2"/>
  <c r="BE235" i="2"/>
  <c r="BA55" i="1"/>
  <c r="AW55" i="1"/>
  <c r="BD55" i="1"/>
  <c r="J34" i="3"/>
  <c r="AW56" i="1" s="1"/>
  <c r="F36" i="3"/>
  <c r="BC56" i="1" s="1"/>
  <c r="F34" i="3"/>
  <c r="BA56" i="1" s="1"/>
  <c r="F37" i="3"/>
  <c r="BD56" i="1" s="1"/>
  <c r="F35" i="3"/>
  <c r="BB56" i="1" s="1"/>
  <c r="BB54" i="1" s="1"/>
  <c r="W31" i="1" s="1"/>
  <c r="BA54" i="1" l="1"/>
  <c r="AW54" i="1" s="1"/>
  <c r="AK30" i="1" s="1"/>
  <c r="BC54" i="1"/>
  <c r="W32" i="1" s="1"/>
  <c r="P948" i="3"/>
  <c r="P88" i="2"/>
  <c r="AU55" i="1" s="1"/>
  <c r="BD54" i="1"/>
  <c r="W33" i="1" s="1"/>
  <c r="J228" i="2"/>
  <c r="J65" i="2" s="1"/>
  <c r="BK375" i="3"/>
  <c r="J375" i="3" s="1"/>
  <c r="J63" i="3" s="1"/>
  <c r="P94" i="3"/>
  <c r="P93" i="3" s="1"/>
  <c r="AU56" i="1" s="1"/>
  <c r="AU54" i="1" s="1"/>
  <c r="T566" i="3"/>
  <c r="P566" i="3"/>
  <c r="R566" i="3"/>
  <c r="T94" i="3"/>
  <c r="T948" i="3"/>
  <c r="T162" i="2"/>
  <c r="T89" i="2" s="1"/>
  <c r="T88" i="2" s="1"/>
  <c r="R94" i="3"/>
  <c r="BK566" i="3"/>
  <c r="J566" i="3" s="1"/>
  <c r="J66" i="3" s="1"/>
  <c r="BK948" i="3"/>
  <c r="J948" i="3" s="1"/>
  <c r="J70" i="3" s="1"/>
  <c r="BK89" i="2"/>
  <c r="BK88" i="2"/>
  <c r="J88" i="2"/>
  <c r="J59" i="2" s="1"/>
  <c r="F33" i="3"/>
  <c r="AZ56" i="1" s="1"/>
  <c r="J33" i="3"/>
  <c r="AV56" i="1" s="1"/>
  <c r="AT56" i="1" s="1"/>
  <c r="W30" i="1"/>
  <c r="J33" i="2"/>
  <c r="AV55" i="1" s="1"/>
  <c r="AT55" i="1" s="1"/>
  <c r="F33" i="2"/>
  <c r="AZ55" i="1" s="1"/>
  <c r="AY54" i="1"/>
  <c r="AX54" i="1"/>
  <c r="R93" i="3" l="1"/>
  <c r="BK94" i="3"/>
  <c r="J94" i="3" s="1"/>
  <c r="J60" i="3" s="1"/>
  <c r="T93" i="3"/>
  <c r="BK93" i="3"/>
  <c r="J93" i="3" s="1"/>
  <c r="J59" i="3" s="1"/>
  <c r="J89" i="2"/>
  <c r="J60" i="2" s="1"/>
  <c r="J30" i="2"/>
  <c r="AG55" i="1" s="1"/>
  <c r="AZ54" i="1"/>
  <c r="W29" i="1" s="1"/>
  <c r="J39" i="2" l="1"/>
  <c r="AN55" i="1"/>
  <c r="J30" i="3"/>
  <c r="AG56" i="1" s="1"/>
  <c r="AV54" i="1"/>
  <c r="AK29" i="1" s="1"/>
  <c r="J39" i="3" l="1"/>
  <c r="AN56" i="1"/>
  <c r="AG54" i="1"/>
  <c r="AK26" i="1" s="1"/>
  <c r="AK35" i="1" s="1"/>
  <c r="AT54" i="1"/>
  <c r="AN54" i="1" l="1"/>
</calcChain>
</file>

<file path=xl/sharedStrings.xml><?xml version="1.0" encoding="utf-8"?>
<sst xmlns="http://schemas.openxmlformats.org/spreadsheetml/2006/main" count="10660" uniqueCount="1104">
  <si>
    <t>Export Komplet</t>
  </si>
  <si>
    <t>VZ</t>
  </si>
  <si>
    <t>2.0</t>
  </si>
  <si>
    <t>ZAMOK</t>
  </si>
  <si>
    <t>False</t>
  </si>
  <si>
    <t>{8f496354-f36e-46e1-b48d-6f635782f1f5}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</si>
  <si>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</si>
  <si>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</si>
  <si>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</si>
  <si>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</si>
  <si>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</si>
  <si>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</si>
  <si>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</si>
  <si>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</si>
  <si>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Brno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</si>
  <si>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</si>
  <si>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</si>
  <si>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0,1</t>
  </si>
  <si>
    <t>KSO:</t>
  </si>
  <si>
    <t>822 29</t>
  </si>
  <si>
    <t>CC-CZ:</t>
  </si>
  <si>
    <t>21129</t>
  </si>
  <si>
    <t>1</t>
  </si>
  <si>
    <t>Místo:</t>
  </si>
  <si>
    <t>Brno - Židenice</t>
  </si>
  <si>
    <t>Datum:</t>
  </si>
  <si>
    <t>3. 9. 2021</t>
  </si>
  <si>
    <t>10</t>
  </si>
  <si>
    <t>CZ-CPV:</t>
  </si>
  <si>
    <t>45314310-7</t>
  </si>
  <si>
    <t>CZ-CPA:</t>
  </si>
  <si>
    <t>42.22.22</t>
  </si>
  <si>
    <t>100</t>
  </si>
  <si>
    <t>Zadavatel:</t>
  </si>
  <si>
    <t>IČ:</t>
  </si>
  <si>
    <t>60733098</t>
  </si>
  <si>
    <t>Brněnské komunikace, a.s.</t>
  </si>
  <si>
    <t>DIČ:</t>
  </si>
  <si>
    <t>CZ60733098</t>
  </si>
  <si>
    <t>Uchazeč:</t>
  </si>
  <si>
    <t>Vyplň údaj</t>
  </si>
  <si>
    <t>Projektant:</t>
  </si>
  <si>
    <t>63367271</t>
  </si>
  <si>
    <t>Ing. Luděk Obrdlík</t>
  </si>
  <si>
    <t>CZ5512171203</t>
  </si>
  <si>
    <t>True</t>
  </si>
  <si>
    <t>Zpracovatel:</t>
  </si>
  <si>
    <t/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</si>
  <si>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</si>
  <si>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</si>
  <si>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</si>
  <si>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</si>
  <si>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</si>
  <si>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</si>
  <si>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</si>
  <si>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</si>
  <si>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</si>
  <si>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</si>
  <si>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</si>
  <si>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</si>
  <si>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</si>
  <si>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</si>
  <si>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</si>
  <si>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</si>
  <si>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</si>
  <si>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</si>
  <si>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</si>
  <si>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</si>
  <si>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</si>
  <si>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</si>
  <si>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</si>
  <si>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</si>
  <si>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</si>
  <si>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</si>
  <si>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</si>
  <si>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</si>
  <si>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</si>
  <si>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</si>
  <si>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</si>
  <si>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</si>
  <si>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</si>
  <si>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</si>
  <si>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</si>
  <si>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</si>
  <si>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</si>
  <si>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</si>
  <si>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</si>
  <si>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</si>
  <si>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</si>
  <si>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PS401.1</t>
  </si>
  <si>
    <t>Prostup přes ulici Šámalovu</t>
  </si>
  <si>
    <t>PRO</t>
  </si>
  <si>
    <t>{3804ff5b-bfbf-42d1-b2c9-a6a2c1ef3d4b}</t>
  </si>
  <si>
    <t>822 27</t>
  </si>
  <si>
    <t>2</t>
  </si>
  <si>
    <t>PS401</t>
  </si>
  <si>
    <t>Trasa pro optickou síť BKOM</t>
  </si>
  <si>
    <t>{4ac77217-efe3-4853-bfa2-d5dd7362e9dc}</t>
  </si>
  <si>
    <t>KRYCÍ LIST SOUPISU PRACÍ</t>
  </si>
  <si>
    <t>Objekt:</t>
  </si>
  <si>
    <t>PS401.1 - Prostup přes ulici Šámalovu</t>
  </si>
  <si>
    <t>REKAPITULACE ČLENĚNÍ SOUPISU PRACÍ</t>
  </si>
  <si>
    <t>Kód dílu - Popis</t>
  </si>
  <si>
    <t>Cena celkem [CZK]</t>
  </si>
  <si>
    <t>-1</t>
  </si>
  <si>
    <t>HSV -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</si>
  <si>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</si>
  <si>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</si>
  <si>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</si>
  <si>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997 - Přesun sutě</t>
  </si>
  <si>
    <t xml:space="preserve">      998 - Přesun hmot</t>
  </si>
  <si>
    <t>M - Práce a dodávky M</t>
  </si>
  <si>
    <t xml:space="preserve">    21-M - Elektromontáže</t>
  </si>
  <si>
    <t xml:space="preserve">    46-M - Zemní práce při extr.mont.pracích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</si>
  <si>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</si>
  <si>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</si>
  <si>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</si>
  <si>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</si>
  <si>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</si>
  <si>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</si>
  <si>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</si>
  <si>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</si>
  <si>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</si>
  <si>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</si>
  <si>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</si>
  <si>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</si>
  <si>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</si>
  <si>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</si>
  <si>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</si>
  <si>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</si>
  <si>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</si>
  <si>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113107412</t>
  </si>
  <si>
    <t>Odstranění podkladů nebo krytů při překopech inženýrských sítí s přemístěním hmot na skládku ve vzdálenosti do 3 m nebo s naložením na dopravní prostředek strojně plochy jednotlivě do 15 m2 z kameniva těženého, o tl. vrstvy přes 100 do 200 mm</t>
  </si>
  <si>
    <t>m2</t>
  </si>
  <si>
    <t>CS ÚRS 2021 02</t>
  </si>
  <si>
    <t>4</t>
  </si>
  <si>
    <t>-678535254</t>
  </si>
  <si>
    <t>Online PSC</t>
  </si>
  <si>
    <t>https://podminky.urs.cz/item/CS_URS_2021_02/113107412</t>
  </si>
  <si>
    <t>VV</t>
  </si>
  <si>
    <t>PS401 - v. č. 02 - Situace</t>
  </si>
  <si>
    <t>- odstranění podkladních vrstev z kameniva drceného vozovky na ulici Šámalově</t>
  </si>
  <si>
    <t>- kamenivo stmelené cementem - odměřeno v AutoCadu:</t>
  </si>
  <si>
    <t>9,313</t>
  </si>
  <si>
    <t>113107422</t>
  </si>
  <si>
    <t>Odstranění podkladů nebo krytů při překopech inženýrských sítí s přemístěním hmot na skládku ve vzdálenosti do 3 m nebo s naložením na dopravní prostředek strojně plochy jednotlivě do 15 m2 z kameniva hrubého drceného, o tl. vrstvy přes 100 do 200 mm</t>
  </si>
  <si>
    <t>2116098681</t>
  </si>
  <si>
    <t>https://podminky.urs.cz/item/CS_URS_2021_02/113107422</t>
  </si>
  <si>
    <t>- štěrkodrť - odměřeno v AutoCadu:</t>
  </si>
  <si>
    <t>4,892</t>
  </si>
  <si>
    <t>3</t>
  </si>
  <si>
    <t>113154113</t>
  </si>
  <si>
    <t>Frézování živičného podkladu nebo krytu s naložením na dopravní prostředek plochy do 500 m2 bez překážek v trase pruhu šířky do 0,5 m, tloušťky vrstvy 50 mm</t>
  </si>
  <si>
    <t>1488822353</t>
  </si>
  <si>
    <t>https://podminky.urs.cz/item/CS_URS_2021_02/113154113</t>
  </si>
  <si>
    <t>- odstranění obrusné vrstvy vozovky z asfaltobetonu na ulici  Šámalově - odměřeno v AutoCadu:</t>
  </si>
  <si>
    <t>27,846</t>
  </si>
  <si>
    <t>- odstranění ložné vrstvy vozovky z asfaltobetonu na ulici  Šámalově - odměřeno v AutoCadu:</t>
  </si>
  <si>
    <t>18,439</t>
  </si>
  <si>
    <t>Součet</t>
  </si>
  <si>
    <t>113154114</t>
  </si>
  <si>
    <t>Frézování živičného podkladu nebo krytu s naložením na dopravní prostředek plochy do 500 m2 bez překážek v trase pruhu šířky do 0,5 m, tloušťky vrstvy 100 mm</t>
  </si>
  <si>
    <t>-572970863</t>
  </si>
  <si>
    <t>https://podminky.urs.cz/item/CS_URS_2021_02/113154114</t>
  </si>
  <si>
    <t>- odstranění podkladní vrstvy vozovky z asfaltobetonu na ulici  Šámalově - odměřeno v AutoCadu:</t>
  </si>
  <si>
    <t>13,923</t>
  </si>
  <si>
    <t>5</t>
  </si>
  <si>
    <t>Komunikace pozemní</t>
  </si>
  <si>
    <t>577144131</t>
  </si>
  <si>
    <t>Asfaltový beton vrstva obrusná ACO 11 (ABS) s rozprostřením a se zhutněním z modifikovaného asfaltu v pruhu šířky přes do 1,5 do 3 m, po zhutnění tl. 50 mm</t>
  </si>
  <si>
    <t>455221323</t>
  </si>
  <si>
    <t>https://podminky.urs.cz/item/CS_URS_2021_02/577144131</t>
  </si>
  <si>
    <t>- pokládka asfaltového betonu ACO 11+ na ulici  Šámalově - odměřeno v AutoCadu:</t>
  </si>
  <si>
    <t>6</t>
  </si>
  <si>
    <t>573231108</t>
  </si>
  <si>
    <t>Postřik spojovací PS bez posypu kamenivem ze silniční emulze, v množství 0,50 kg/m2</t>
  </si>
  <si>
    <t>-638425248</t>
  </si>
  <si>
    <t>https://podminky.urs.cz/item/CS_URS_2021_02/573231108</t>
  </si>
  <si>
    <t>- spojovací postřik na ulici  Šámalově - odměřeno v AutoCadu:</t>
  </si>
  <si>
    <t>7</t>
  </si>
  <si>
    <t>577145032</t>
  </si>
  <si>
    <t>Asfaltový beton vrstva ložní ACL 16 (ABH) s rozprostřením a zhutněním z modifikovaného asfaltu v pruhu šířky do 1,5 m, po zhutnění tl. 50 mm</t>
  </si>
  <si>
    <t>-824555984</t>
  </si>
  <si>
    <t>https://podminky.urs.cz/item/CS_URS_2021_02/577145032</t>
  </si>
  <si>
    <t>- pokládka asfaltového betonu ACL 16+ na ulici  Šámalově - odměřeno v AutoCadu:</t>
  </si>
  <si>
    <t>8</t>
  </si>
  <si>
    <t>774202313</t>
  </si>
  <si>
    <t>- spojovací postřik na ulici Šámalově - odměřeno v AutoCadu:</t>
  </si>
  <si>
    <t>9</t>
  </si>
  <si>
    <t>566901161</t>
  </si>
  <si>
    <t>Vyspravení podkladu po překopech inženýrských sítí plochy do 15 m2 s rozprostřením a zhutněním obalovaným kamenivem ACP (OK) tl. 100 mm</t>
  </si>
  <si>
    <t>-1015421315</t>
  </si>
  <si>
    <t>https://podminky.urs.cz/item/CS_URS_2021_02/566901161</t>
  </si>
  <si>
    <t>- pokládka asfaltového betonu ACP 22+ na ulici Šámalově - odměřeno v AutoCadu:</t>
  </si>
  <si>
    <t>573191111</t>
  </si>
  <si>
    <t>Postřik infiltrační kationaktivní emulzí v množství 1,00 kg/m2</t>
  </si>
  <si>
    <t>-90565317</t>
  </si>
  <si>
    <t>https://podminky.urs.cz/item/CS_URS_2021_02/573191111</t>
  </si>
  <si>
    <t>- postřik infitrační na ulici Šámalově - odměřeno v AutoCadu:</t>
  </si>
  <si>
    <t>11</t>
  </si>
  <si>
    <t>566901173</t>
  </si>
  <si>
    <t>Vyspravení podkladu po překopech inženýrských sítí plochy do 15 m2 s rozprostřením a zhutněním směsí zpevněnou cementem SC C 20/25 (PB I) tl. 200 mm</t>
  </si>
  <si>
    <t>-298284586</t>
  </si>
  <si>
    <t>https://podminky.urs.cz/item/CS_URS_2021_02/566901173</t>
  </si>
  <si>
    <t>- pokládka směsi stmelené cementem SC 0/32, C 8/10 na ulici Šámalově - odměřeno v AutoCadu:</t>
  </si>
  <si>
    <t>12</t>
  </si>
  <si>
    <t>566901132</t>
  </si>
  <si>
    <t>Vyspravení podkladu po překopech inženýrských sítí plochy do 15 m2 s rozprostřením a zhutněním štěrkodrtí tl. 150 mm</t>
  </si>
  <si>
    <t>-641539698</t>
  </si>
  <si>
    <t>https://podminky.urs.cz/item/CS_URS_2021_02/566901132</t>
  </si>
  <si>
    <t>- pokládka štěrkodrti ŠDA 0/63 GE na ulici Šámalově - odměřeno v AutoCadu:</t>
  </si>
  <si>
    <t>13</t>
  </si>
  <si>
    <t>599141111</t>
  </si>
  <si>
    <t>Vyplnění spár mezi silničními dílci jakékoliv tloušťky živičnou zálivkou</t>
  </si>
  <si>
    <t>m</t>
  </si>
  <si>
    <t>1542715740</t>
  </si>
  <si>
    <t>https://podminky.urs.cz/item/CS_URS_2021_02/599141111</t>
  </si>
  <si>
    <t>- vyplnění spáry v asfaltovém povrchu vozovky na ulici Šámalově - odměřeno v AutoCadu:</t>
  </si>
  <si>
    <t>7,5*2</t>
  </si>
  <si>
    <t>Ostatní konstrukce a práce, bourání</t>
  </si>
  <si>
    <t>14</t>
  </si>
  <si>
    <t>919731122</t>
  </si>
  <si>
    <t>Zarovnání styčné plochy podkladu nebo krytu podél vybourané části komunikace nebo zpevněné plochy živičné tl. přes 50 do 100 mm</t>
  </si>
  <si>
    <t>-1847393745</t>
  </si>
  <si>
    <t>https://podminky.urs.cz/item/CS_URS_2021_02/919731122</t>
  </si>
  <si>
    <t>- řez v asfaltovém povrchu vozovky na ulici Šámalově - odměřeno v AutoCadu:</t>
  </si>
  <si>
    <t>7,5*6</t>
  </si>
  <si>
    <t>919735111</t>
  </si>
  <si>
    <t>Řezání stávajícího živičného krytu nebo podkladu hloubky do 50 mm</t>
  </si>
  <si>
    <t>-98561426</t>
  </si>
  <si>
    <t>https://podminky.urs.cz/item/CS_URS_2021_02/919735111</t>
  </si>
  <si>
    <t>997</t>
  </si>
  <si>
    <t>Přesun sutě</t>
  </si>
  <si>
    <t>16</t>
  </si>
  <si>
    <t>997221551</t>
  </si>
  <si>
    <t>Vodorovná doprava suti bez naložení, ale se složením a s hrubým urovnáním ze sypkých materiálů, na vzdálenost do 1 km</t>
  </si>
  <si>
    <t>t</t>
  </si>
  <si>
    <t>-863818495</t>
  </si>
  <si>
    <t>https://podminky.urs.cz/item/CS_URS_2021_02/997221551</t>
  </si>
  <si>
    <t>- odvoz přebytečného kameniva z překopu vozovky na ulici Šámalově - položky č. 1 a 2:</t>
  </si>
  <si>
    <t>2,794+1,419</t>
  </si>
  <si>
    <t>17</t>
  </si>
  <si>
    <t>997221569</t>
  </si>
  <si>
    <t>Vodorovná doprava suti bez naložení, ale se složením a s hrubým urovnáním Příplatek k ceně za každý další i započatý 1 km přes 1 km</t>
  </si>
  <si>
    <t>728228320</t>
  </si>
  <si>
    <t>https://podminky.urs.cz/item/CS_URS_2021_02/997221569</t>
  </si>
  <si>
    <t>- příplatek za dalších 7 km:</t>
  </si>
  <si>
    <t>(2,794+1,419)*7</t>
  </si>
  <si>
    <t>18</t>
  </si>
  <si>
    <t>997221611</t>
  </si>
  <si>
    <t>Nakládání na dopravní prostředky pro vodorovnou dopravu suti</t>
  </si>
  <si>
    <t>-1278465078</t>
  </si>
  <si>
    <t>https://podminky.urs.cz/item/CS_URS_2021_02/997221611</t>
  </si>
  <si>
    <t>- přebytečné kamenivo z překopu vozovky na ulici Šámalově - položky č. 1 a 2:</t>
  </si>
  <si>
    <t>19</t>
  </si>
  <si>
    <t>997221873</t>
  </si>
  <si>
    <t>Poplatek za uložení stavebního odpadu na recyklační skládce (skládkovné) zeminy a kamení zatříděného do Katalogu odpadů pod kódem 17 05 04</t>
  </si>
  <si>
    <t>1185291827</t>
  </si>
  <si>
    <t>https://podminky.urs.cz/item/CS_URS_2021_02/997221873</t>
  </si>
  <si>
    <t>20</t>
  </si>
  <si>
    <t>997221571</t>
  </si>
  <si>
    <t>Vodorovná doprava vybouraných hmot bez naložení, ale se složením a s hrubým urovnáním na vzdálenost do 1 km</t>
  </si>
  <si>
    <t>-1049550720</t>
  </si>
  <si>
    <t>https://podminky.urs.cz/item/CS_URS_2021_02/997221571</t>
  </si>
  <si>
    <t>- odvoz odfrézovaných asfaltových hmot živičných povrchů vozovky na ulici Šámalově - položka č. 3:</t>
  </si>
  <si>
    <t>5,323</t>
  </si>
  <si>
    <t>- odvoz odfrézovaných asfaltových hmot živičných povrchů vozovky na ulici Šámalově - položka č. 4:</t>
  </si>
  <si>
    <t>3,202</t>
  </si>
  <si>
    <t>997221579</t>
  </si>
  <si>
    <t>Vodorovná doprava vybouraných hmot bez naložení, ale se složením a s hrubým urovnáním na vzdálenost Příplatek k ceně za každý další i započatý 1 km přes 1 km</t>
  </si>
  <si>
    <t>-634243002</t>
  </si>
  <si>
    <t>https://podminky.urs.cz/item/CS_URS_2021_02/997221579</t>
  </si>
  <si>
    <t>5,323*7</t>
  </si>
  <si>
    <t>3,202*7</t>
  </si>
  <si>
    <t>22</t>
  </si>
  <si>
    <t>997221612</t>
  </si>
  <si>
    <t>Nakládání na dopravní prostředky pro vodorovnou dopravu vybouraných hmot</t>
  </si>
  <si>
    <t>1772745534</t>
  </si>
  <si>
    <t>https://podminky.urs.cz/item/CS_URS_2021_02/997221612</t>
  </si>
  <si>
    <t>23</t>
  </si>
  <si>
    <t>997221875</t>
  </si>
  <si>
    <t>Poplatek za uložení stavebního odpadu na recyklační skládce (skládkovné) asfaltového bez obsahu dehtu zatříděného do Katalogu odpadů pod kódem 17 03 02</t>
  </si>
  <si>
    <t>1592970975</t>
  </si>
  <si>
    <t>https://podminky.urs.cz/item/CS_URS_2021_02/997221875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</si>
  <si>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</si>
  <si>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</si>
  <si>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</si>
  <si>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</si>
  <si>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</si>
  <si>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735510783</t>
  </si>
  <si>
    <t>https://podminky.urs.cz/item/CS_URS_2021_02/998223011</t>
  </si>
  <si>
    <t>25</t>
  </si>
  <si>
    <t>998223094</t>
  </si>
  <si>
    <t>Přesun hmot pro pozemní komunikace s krytem dlážděným Příplatek k ceně za zvětšený přesun přes vymezenou největší dopravní vzdálenost do 5000 m</t>
  </si>
  <si>
    <t>1009350118</t>
  </si>
  <si>
    <t>https://podminky.urs.cz/item/CS_URS_2021_02/998223094</t>
  </si>
  <si>
    <t>26</t>
  </si>
  <si>
    <t>998223095</t>
  </si>
  <si>
    <t>Přesun hmot pro pozemní komunikace s krytem dlážděným Příplatek k ceně za zvětšený přesun přes vymezenou největší dopravní vzdálenost za každých dalších 5000 m přes 5000 m</t>
  </si>
  <si>
    <t>-864639653</t>
  </si>
  <si>
    <t>https://podminky.urs.cz/item/CS_URS_2021_02/998223095</t>
  </si>
  <si>
    <t>27</t>
  </si>
  <si>
    <t>998225111</t>
  </si>
  <si>
    <t>Přesun hmot pro komunikace s krytem z kameniva, monolitickým betonovým nebo živičným dopravní vzdálenost do 200 m jakékoliv délky objektu</t>
  </si>
  <si>
    <t>-138356399</t>
  </si>
  <si>
    <t>https://podminky.urs.cz/item/CS_URS_2021_02/998225111</t>
  </si>
  <si>
    <t>28</t>
  </si>
  <si>
    <t>998225194</t>
  </si>
  <si>
    <t>Přesun hmot pro komunikace s krytem z kameniva, monolitickým betonovým nebo živičným Příplatek k ceně za zvětšený přesun přes vymezenou největší dopravní vzdálenost do 5000 m</t>
  </si>
  <si>
    <t>1107008669</t>
  </si>
  <si>
    <t>https://podminky.urs.cz/item/CS_URS_2021_02/998225194</t>
  </si>
  <si>
    <t>29</t>
  </si>
  <si>
    <t>998225195</t>
  </si>
  <si>
    <t>Přesun hmot pro komunikace s krytem z kameniva, monolitickým betonovým nebo živičným Příplatek k ceně za zvětšený přesun přes vymezenou největší dopravní vzdálenost za každých dalších 5000 m přes 5000 m</t>
  </si>
  <si>
    <t>-1857995810</t>
  </si>
  <si>
    <t>https://podminky.urs.cz/item/CS_URS_2021_02/998225195</t>
  </si>
  <si>
    <t>M</t>
  </si>
  <si>
    <t>Práce a dodávky M</t>
  </si>
  <si>
    <t>21-M</t>
  </si>
  <si>
    <t>Elektromontáže</t>
  </si>
  <si>
    <t>30</t>
  </si>
  <si>
    <t>210950121</t>
  </si>
  <si>
    <t>Ostatní práce při montáži vodičů, šňůr a kabelů zatažení lana včetně odvinutí a napojení do kanálu nebo tvárnicové trasy</t>
  </si>
  <si>
    <t>1270456596</t>
  </si>
  <si>
    <t>https://podminky.urs.cz/item/CS_URS_2021_02/210950121</t>
  </si>
  <si>
    <t>- kopaný kabelový prostup DN160 na ulici Šámalově - odměřeno v AutoCadu:</t>
  </si>
  <si>
    <t>10*2</t>
  </si>
  <si>
    <t>46-M</t>
  </si>
  <si>
    <t>Zemní práce při extr.mont.pracích</t>
  </si>
  <si>
    <t>31</t>
  </si>
  <si>
    <t>460161482</t>
  </si>
  <si>
    <t>Hloubení zapažených i nezapažených kabelových rýh ručně včetně urovnání dna s přemístěním výkopku do vzdálenosti 3 m od okraje jámy nebo s naložením na dopravní prostředek šířky 65 cm hloubky 120 cm v hornině třídy těžitelnosti I skupiny 3</t>
  </si>
  <si>
    <t>1424254202</t>
  </si>
  <si>
    <t>https://podminky.urs.cz/item/CS_URS_2021_02/460161482</t>
  </si>
  <si>
    <t>- výkop 65 x 120 na ulici Šámalově - odměřeno v AutoCadu:</t>
  </si>
  <si>
    <t>32</t>
  </si>
  <si>
    <t>460431512</t>
  </si>
  <si>
    <t>Zásyp kabelových rýh ručně s přemístění sypaniny ze vzdálenosti do 10 m, s uložením výkopku ve vrstvách včetně zhutnění a úpravy povrchu šířky 65 cm hloubky 120 cm z horniny třídy těžitelnosti I skupiny 3</t>
  </si>
  <si>
    <t>-2074977509</t>
  </si>
  <si>
    <t>https://podminky.urs.cz/item/CS_URS_2021_02/460431512</t>
  </si>
  <si>
    <t>33</t>
  </si>
  <si>
    <t>460742133</t>
  </si>
  <si>
    <t>Osazení kabelových prostupů včetně utěsnění a spárování z trub plastových do rýhy, bez výkopových prací s obetonováním, vnitřního průměru přes 15 do 20 cm</t>
  </si>
  <si>
    <t>1934045540</t>
  </si>
  <si>
    <t>https://podminky.urs.cz/item/CS_URS_2021_02/460742133</t>
  </si>
  <si>
    <t>- kopaný  prostup DN160 na ulici Šámalově - odměřeno v AutoCadu:</t>
  </si>
  <si>
    <t>34</t>
  </si>
  <si>
    <t>34571369</t>
  </si>
  <si>
    <t>trubka elektroinstalační HDPE tuhá dvouplášťová korugovaná D 150/175mm</t>
  </si>
  <si>
    <t>1781848070</t>
  </si>
  <si>
    <t>35</t>
  </si>
  <si>
    <t>460641113</t>
  </si>
  <si>
    <t>Základové konstrukce základ bez bednění do rostlé zeminy z monolitického betonu tř. C 16/20</t>
  </si>
  <si>
    <t>m3</t>
  </si>
  <si>
    <t>-577493210</t>
  </si>
  <si>
    <t>https://podminky.urs.cz/item/CS_URS_2021_02/460641113</t>
  </si>
  <si>
    <t>- obetonování chrániček kopaného  prostup DN160 na ulici Šámalově - odměřeno v AutoCadu:</t>
  </si>
  <si>
    <t>10*0,65*0,3</t>
  </si>
  <si>
    <t>PS401 - Trasa pro optickou síť BKOM</t>
  </si>
  <si>
    <t xml:space="preserve">    22-M - Montáže sděl. a zabezp. zařízení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</si>
  <si>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</si>
  <si>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</si>
  <si>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</si>
  <si>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</si>
  <si>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</si>
  <si>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</si>
  <si>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-1151605370</t>
  </si>
  <si>
    <t>https://podminky.urs.cz/item/CS_URS_2021_02/113106023</t>
  </si>
  <si>
    <t>- rozebrání červené reliéfní betonové dlažby 20x10x6 - odměřeno v AutoCadu:</t>
  </si>
  <si>
    <t>32,374</t>
  </si>
  <si>
    <t>- rozebrání přírodní betonové dlažby 20x10x6 - odměřeno v AutoCadu:</t>
  </si>
  <si>
    <t>32,145</t>
  </si>
  <si>
    <t>- rozebrání přírodní betonové dlažby 20x16,5x6 (íčko) - odměřeno v AutoCadu:</t>
  </si>
  <si>
    <t>26,646</t>
  </si>
  <si>
    <t>- rozebrání přírodní betonové dlažby 20x20x6 - odměřeno v AutoCadu:</t>
  </si>
  <si>
    <t>164,057</t>
  </si>
  <si>
    <t>- rozebrání červené betonové dlažby 20x10x8 - odměřeno v AutoCadu:</t>
  </si>
  <si>
    <t>29,975</t>
  </si>
  <si>
    <t>113107170</t>
  </si>
  <si>
    <t>Odstranění podkladů nebo krytů strojně plochy jednotlivě přes 50 m2 do 200 m2 s přemístěním hmot na skládku na vzdálenost do 20 m nebo s naložením na dopravní prostředek z betonu prostého, o tl. vrstvy do 100 mm</t>
  </si>
  <si>
    <t>746906373</t>
  </si>
  <si>
    <t>https://podminky.urs.cz/item/CS_URS_2021_02/113107170</t>
  </si>
  <si>
    <t>- odstranění podkladového betonu chodníku z litého asfaltu - odměřeno v AutoCadu:</t>
  </si>
  <si>
    <t>935,416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</si>
  <si>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</si>
  <si>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</si>
  <si>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1737464254</t>
  </si>
  <si>
    <t>https://podminky.urs.cz/item/CS_URS_2021_02/113107181</t>
  </si>
  <si>
    <t>- odstranění asfaltového povrchu chodníku z litého asfaltu - odměřeno v AutoCadu:</t>
  </si>
  <si>
    <t>1718069209</t>
  </si>
  <si>
    <t>- odstranění podkladních vrstev z kameniva drceného vozovky na ulici Kuldově</t>
  </si>
  <si>
    <t>17,001</t>
  </si>
  <si>
    <t>- odstranění podkladních vrstev z kameniva drceného zpomalovacího prahu na ulici Václavkově</t>
  </si>
  <si>
    <t>5,251</t>
  </si>
  <si>
    <t>426627703</t>
  </si>
  <si>
    <t>8,655</t>
  </si>
  <si>
    <t>-1227881028</t>
  </si>
  <si>
    <t>- odstranění obrusné vrstvy vozovky z asfaltobetonu na ulici Kuldově - odměřeno v AutoCadu:</t>
  </si>
  <si>
    <t>43,071</t>
  </si>
  <si>
    <t>- odstranění ložné vrstvy vozovky z asfaltobetonu na ulici Kuldově - odměřeno v AutoCadu:</t>
  </si>
  <si>
    <t>34,067</t>
  </si>
  <si>
    <t>730239664</t>
  </si>
  <si>
    <t>- odstranění podkladní vrstvy vozovky z asfaltobetonu na ulici Kuldově - odměřeno v AutoCadu:</t>
  </si>
  <si>
    <t>25,452</t>
  </si>
  <si>
    <t>121112003</t>
  </si>
  <si>
    <t>Sejmutí ornice ručně při souvislé ploše, tl. vrstvy do 200 mm</t>
  </si>
  <si>
    <t>-1829109591</t>
  </si>
  <si>
    <t>https://podminky.urs.cz/item/CS_URS_2021_02/121112003</t>
  </si>
  <si>
    <t>- příprava plochy kabelové trasy pro osetí - odměřeno v AutoCadu</t>
  </si>
  <si>
    <t>13,081</t>
  </si>
  <si>
    <t>181111111</t>
  </si>
  <si>
    <t>Plošná úprava terénu v zemině skupiny 1 až 4 s urovnáním povrchu bez doplnění ornice souvislé plochy do 500 m2 při nerovnostech terénu přes 50 do 100 mm v rovině nebo na svahu do 1:5</t>
  </si>
  <si>
    <t>-1187456233</t>
  </si>
  <si>
    <t>https://podminky.urs.cz/item/CS_URS_2021_02/181111111</t>
  </si>
  <si>
    <t>181351003</t>
  </si>
  <si>
    <t>Rozprostření a urovnání ornice v rovině nebo ve svahu sklonu do 1:5 strojně při souvislé ploše do 100 m2, tl. vrstvy do 200 mm</t>
  </si>
  <si>
    <t>-273697409</t>
  </si>
  <si>
    <t>https://podminky.urs.cz/item/CS_URS_2021_02/181351003</t>
  </si>
  <si>
    <t>181411141</t>
  </si>
  <si>
    <t>Založení trávníku na půdě předem připravené plochy do 1000 m2 výsevem včetně utažení parterového v rovině nebo na svahu do 1:5</t>
  </si>
  <si>
    <t>-762756090</t>
  </si>
  <si>
    <t>https://podminky.urs.cz/item/CS_URS_2021_02/181411141</t>
  </si>
  <si>
    <t>- osetí plochy kabelové trasy - odměřeno v AutoCadu:</t>
  </si>
  <si>
    <t>00572420</t>
  </si>
  <si>
    <t>osivo směs travní parková okrasná</t>
  </si>
  <si>
    <t>kg</t>
  </si>
  <si>
    <t>1881644243</t>
  </si>
  <si>
    <t>- osetí plochy kabelové trasy - odměřeno v AutoCadu - 1 kg travního semene na 50 m2 plochy:</t>
  </si>
  <si>
    <t>13,081/50</t>
  </si>
  <si>
    <t>183205111</t>
  </si>
  <si>
    <t>Založení záhonu pro výsadbu rostlin v rovině nebo na svahu do 1:5 v zemině tř. 1 až 2</t>
  </si>
  <si>
    <t>-854692350</t>
  </si>
  <si>
    <t>https://podminky.urs.cz/item/CS_URS_2021_02/183205111</t>
  </si>
  <si>
    <t>183403114</t>
  </si>
  <si>
    <t>Obdělání půdy kultivátorováním v rovině nebo na svahu do 1:5</t>
  </si>
  <si>
    <t>1516869370</t>
  </si>
  <si>
    <t>https://podminky.urs.cz/item/CS_URS_2021_02/183403114</t>
  </si>
  <si>
    <t>183403153</t>
  </si>
  <si>
    <t>Obdělání půdy hrabáním v rovině nebo na svahu do 1:5</t>
  </si>
  <si>
    <t>-147197898</t>
  </si>
  <si>
    <t>https://podminky.urs.cz/item/CS_URS_2021_02/183403153</t>
  </si>
  <si>
    <t>183403161</t>
  </si>
  <si>
    <t>Obdělání půdy válením v rovině nebo na svahu do 1:5</t>
  </si>
  <si>
    <t>-1250017835</t>
  </si>
  <si>
    <t>https://podminky.urs.cz/item/CS_URS_2021_02/183403161</t>
  </si>
  <si>
    <t>184802111</t>
  </si>
  <si>
    <t>Chemické odplevelení půdy před založením kultury, trávníku nebo zpevněných ploch o výměře jednotlivě přes 20 m2 v rovině nebo na svahu do 1:5 postřikem na široko</t>
  </si>
  <si>
    <t>346828577</t>
  </si>
  <si>
    <t>https://podminky.urs.cz/item/CS_URS_2021_02/184802111</t>
  </si>
  <si>
    <t>184802611</t>
  </si>
  <si>
    <t>Chemické odplevelení po založení kultury v rovině nebo na svahu do 1:5 postřikem na široko</t>
  </si>
  <si>
    <t>315557902</t>
  </si>
  <si>
    <t>https://podminky.urs.cz/item/CS_URS_2021_02/184802611</t>
  </si>
  <si>
    <t>185803111</t>
  </si>
  <si>
    <t>Ošetření trávníku jednorázové v rovině nebo na svahu do 1:5</t>
  </si>
  <si>
    <t>-402778225</t>
  </si>
  <si>
    <t>https://podminky.urs.cz/item/CS_URS_2021_02/185803111</t>
  </si>
  <si>
    <t>185804311</t>
  </si>
  <si>
    <t>Zalití rostlin vodou plochy záhonů jednotlivě do 20 m2</t>
  </si>
  <si>
    <t>-1928632673</t>
  </si>
  <si>
    <t>https://podminky.urs.cz/item/CS_URS_2021_02/185804311</t>
  </si>
  <si>
    <t>- zálivka osetého povrchu kabelové trasy - odměřeno v AutoCadu - zalévání trávníku vodou 8x po 10 l/m2</t>
  </si>
  <si>
    <t>13,081*0,001*8</t>
  </si>
  <si>
    <t>08211320</t>
  </si>
  <si>
    <t>voda pitná pro smluvní odběratele</t>
  </si>
  <si>
    <t>-32849864</t>
  </si>
  <si>
    <t>185851121</t>
  </si>
  <si>
    <t>Dovoz vody pro zálivku rostlin na vzdálenost do 1000 m</t>
  </si>
  <si>
    <t>2065925398</t>
  </si>
  <si>
    <t>https://podminky.urs.cz/item/CS_URS_2021_02/185851121</t>
  </si>
  <si>
    <t>185851129</t>
  </si>
  <si>
    <t>Dovoz vody pro zálivku rostlin Příplatek k ceně za každých dalších i započatých 1000 m</t>
  </si>
  <si>
    <t>1123003018</t>
  </si>
  <si>
    <t>https://podminky.urs.cz/item/CS_URS_2021_02/185851129</t>
  </si>
  <si>
    <t>- zálivka osetého povrchu kabelové trasy - odměřeno v AutoCadu - zalévání trávníku vodou 8x po 10 l/m2 - příplatek za dalších 4 km:</t>
  </si>
  <si>
    <t>13,081*0,001*8*4</t>
  </si>
  <si>
    <t>181951112</t>
  </si>
  <si>
    <t>Úprava pláně vyrovnáním výškových rozdílů strojně v hornině třídy těžitelnosti I, skupiny 1 až 3 se zhutněním</t>
  </si>
  <si>
    <t>-1086539995</t>
  </si>
  <si>
    <t>https://podminky.urs.cz/item/CS_URS_2021_02/181951112</t>
  </si>
  <si>
    <t>- povrch chodníku z litého asfaltu - odměřeno v AutoCadu:</t>
  </si>
  <si>
    <t>- povrch chodníku z červené reliéfní betonové dlažby 20x10x6 - odměřeno v AutoCadu:</t>
  </si>
  <si>
    <t>- povrch chodníku z přírodní betonové dlažby 20x10x6 - odměřeno v AutoCadu:</t>
  </si>
  <si>
    <t>- povrch chodníku z přírodní betonové dlažby 20x16,5x6 (íčko) - odměřeno v AutoCadu:</t>
  </si>
  <si>
    <t>- povrch chodníku z přírodní betonové dlažby 20x20x6 - odměřeno v AutoCadu:</t>
  </si>
  <si>
    <t>572404111</t>
  </si>
  <si>
    <t>Posyp živičného podkladu nebo krytu kamenivem drobným těženým nebo drceným bez zhutnění, v množství do 5 kg/m2</t>
  </si>
  <si>
    <t>-1564560558</t>
  </si>
  <si>
    <t>https://podminky.urs.cz/item/CS_URS_2021_02/572404111</t>
  </si>
  <si>
    <t>578132113</t>
  </si>
  <si>
    <t>Litý asfalt MA 8 (LAJ) s rozprostřením z nemodifikovaného asfaltu v pruhu šířky do 3 m tl. 30 mm</t>
  </si>
  <si>
    <t>-1156334788</t>
  </si>
  <si>
    <t>https://podminky.urs.cz/item/CS_URS_2021_02/578132113</t>
  </si>
  <si>
    <t>565175111</t>
  </si>
  <si>
    <t>Asfaltový beton vrstva podkladní ACP 16 (obalované kamenivo střednězrnné - OKS) s rozprostřením a zhutněním v pruhu šířky přes 1,5 do 3 m, po zhutnění tl. 100 mm</t>
  </si>
  <si>
    <t>-1281141642</t>
  </si>
  <si>
    <t>https://podminky.urs.cz/item/CS_URS_2021_02/565175111</t>
  </si>
  <si>
    <t>-107900895</t>
  </si>
  <si>
    <t>564851111</t>
  </si>
  <si>
    <t>Podklad ze štěrkodrti ŠD s rozprostřením a zhutněním, po zhutnění tl. 150 mm</t>
  </si>
  <si>
    <t>-31657562</t>
  </si>
  <si>
    <t>https://podminky.urs.cz/item/CS_URS_2021_02/564851111</t>
  </si>
  <si>
    <t>823291181</t>
  </si>
  <si>
    <t>- pokládka asfaltového betonu ACO 11+ na ulici Kuldově - odměřeno v AutoCadu:</t>
  </si>
  <si>
    <t>772378318</t>
  </si>
  <si>
    <t>- spojovací postřik na ulici Kuldově - odměřeno v AutoCadu:</t>
  </si>
  <si>
    <t>257975330</t>
  </si>
  <si>
    <t>- pokládka asfaltového betonu ACL 16+ na ulici Kuldově - odměřeno v AutoCadu:</t>
  </si>
  <si>
    <t>2091605828</t>
  </si>
  <si>
    <t>-1627292777</t>
  </si>
  <si>
    <t>- pokládka asfaltového betonu ACP 22+ na ulici Kuldově - odměřeno v AutoCadu:</t>
  </si>
  <si>
    <t>-1077103422</t>
  </si>
  <si>
    <t>- postřik infitrační na ulici Kuldově - odměřeno v AutoCadu:</t>
  </si>
  <si>
    <t>36</t>
  </si>
  <si>
    <t>541023633</t>
  </si>
  <si>
    <t>- pokládka směsi stmelené cementem SC 0/32, C 8/10 na ulici Kuldově - odměřeno v AutoCadu:</t>
  </si>
  <si>
    <t>37</t>
  </si>
  <si>
    <t>-1248186519</t>
  </si>
  <si>
    <t>- pokládka štěrkodrti ŠDA 0/63 GE na ulici Kuldově - odměřeno v AutoCadu:</t>
  </si>
  <si>
    <t>38</t>
  </si>
  <si>
    <t>596211111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</si>
  <si>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</si>
  <si>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-781714334</t>
  </si>
  <si>
    <t>https://podminky.urs.cz/item/CS_URS_2021_02/596211111</t>
  </si>
  <si>
    <t>- pokládka červené reliéfní betonové dlažby 20x10x6 - odměřeno v AutoCadu:</t>
  </si>
  <si>
    <t>- pokládka přírodní betonové dlažby 20x10x6 - odměřeno v AutoCadu:</t>
  </si>
  <si>
    <t>- pokládka přírodní betonové dlažby 20x16,5x6 (íčko) - odměřeno v AutoCadu:</t>
  </si>
  <si>
    <t>- pokládka přírodní betonové dlažby 20x20x6 - odměřeno v AutoCadu:</t>
  </si>
  <si>
    <t>39</t>
  </si>
  <si>
    <t>59245006</t>
  </si>
  <si>
    <t>dlažba tvar obdélník betonová pro nevidomé 200x100x60mm barevná</t>
  </si>
  <si>
    <t>-275757686</t>
  </si>
  <si>
    <t>- červená reliéfní betonová dlažba 20x10x6 náhrada 10% stávající dlažby za novou - odměřeno v AutoCadu:</t>
  </si>
  <si>
    <t>32,374*0,1*1,02</t>
  </si>
  <si>
    <t>40</t>
  </si>
  <si>
    <t>59245018</t>
  </si>
  <si>
    <t>dlažba tvar obdélník betonová 200x100x60mm přírodní</t>
  </si>
  <si>
    <t>160426959</t>
  </si>
  <si>
    <t>- přírodní betonová dlažba 20x10x6 náhrada 10% stávající dlažby za novou - odměřeno v AutoCadu:</t>
  </si>
  <si>
    <t>32,145*0,1*1,02</t>
  </si>
  <si>
    <t>41</t>
  </si>
  <si>
    <t>59245015</t>
  </si>
  <si>
    <t>dlažba zámková tvaru I 200x165x60mm přírodní</t>
  </si>
  <si>
    <t>1412387737</t>
  </si>
  <si>
    <t>- přírodní betonová dlažba 20x16,5x6 náhrada 10% stávající dlažby za novou - odměřeno v AutoCadu:</t>
  </si>
  <si>
    <t>26,646*0,1*1,02</t>
  </si>
  <si>
    <t>42</t>
  </si>
  <si>
    <t>59245021</t>
  </si>
  <si>
    <t>dlažba tvar čtverec betonová 200x200x60mm přírodní</t>
  </si>
  <si>
    <t>-1804860997</t>
  </si>
  <si>
    <t>- přírodní betonová dlažba 20x20x6 náhrada 10% stávající dlažby za novou - odměřeno v AutoCadu:</t>
  </si>
  <si>
    <t>164,057*0,1*1,02</t>
  </si>
  <si>
    <t>43</t>
  </si>
  <si>
    <t>1039461480</t>
  </si>
  <si>
    <t>44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</si>
  <si>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</si>
  <si>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</si>
  <si>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-754408745</t>
  </si>
  <si>
    <t>https://podminky.urs.cz/item/CS_URS_2021_02/596211210</t>
  </si>
  <si>
    <t>- pokládka červené betonové dlažby 20x10x8 - odměřeno v AutoCadu:</t>
  </si>
  <si>
    <t>45</t>
  </si>
  <si>
    <t>59245005</t>
  </si>
  <si>
    <t>dlažba tvar obdélník betonová 200x100x80mm barevná</t>
  </si>
  <si>
    <t>25785615</t>
  </si>
  <si>
    <t>- červená betonová dlažba 20x10x8 náhrada 15% stávající dlažby za novou - odměřeno v AutoCadu:</t>
  </si>
  <si>
    <t>29,975*0,15*1,02</t>
  </si>
  <si>
    <t>46</t>
  </si>
  <si>
    <t>1412535642</t>
  </si>
  <si>
    <t>- pokládka směsi stmelené cementem SC 0/32, C 8/10 na ulici Václavkově - odměřeno v AutoCadu:</t>
  </si>
  <si>
    <t>47</t>
  </si>
  <si>
    <t>1990557418</t>
  </si>
  <si>
    <t>- pokládka štěrkodrti ŠDA 0/63 GE na ulici Václavkově - odměřeno v AutoCadu:</t>
  </si>
  <si>
    <t>2,650</t>
  </si>
  <si>
    <t>48</t>
  </si>
  <si>
    <t>423261431</t>
  </si>
  <si>
    <t>- vyplnění spáry v asfaltovém povrchu chodníku - odměřeno v AutoCadu:</t>
  </si>
  <si>
    <t>318</t>
  </si>
  <si>
    <t>- vyplnění spáry v asfaltovém povrchu vozovky na ulici Kuldově - odměřeno v AutoCadu:</t>
  </si>
  <si>
    <t>12+19</t>
  </si>
  <si>
    <t>49</t>
  </si>
  <si>
    <t>915231112</t>
  </si>
  <si>
    <t>Vodorovné dopravní značení stříkaným plastem přechody pro chodce, šipky, symboly nápisy bílé retroreflexní</t>
  </si>
  <si>
    <t>641673549</t>
  </si>
  <si>
    <t>https://podminky.urs.cz/item/CS_URS_2021_02/915231112</t>
  </si>
  <si>
    <t>PS401 - v. č. 01 - Technická zpráva</t>
  </si>
  <si>
    <t>- obnova VDZ přechodu pro chodce na ulici Kuldově:</t>
  </si>
  <si>
    <t>3*0,5*11</t>
  </si>
  <si>
    <t>50</t>
  </si>
  <si>
    <t>915621111</t>
  </si>
  <si>
    <t>Předznačení pro vodorovné značení stříkané barvou nebo prováděné z nátěrových hmot plošné šipky, symboly, nápisy</t>
  </si>
  <si>
    <t>-2017225901</t>
  </si>
  <si>
    <t>https://podminky.urs.cz/item/CS_URS_2021_02/915621111</t>
  </si>
  <si>
    <t>51</t>
  </si>
  <si>
    <t>319095042</t>
  </si>
  <si>
    <t>- řez v asfaltovém povrchu chodníku - odměřeno v AutoCadu:</t>
  </si>
  <si>
    <t>- řez v asfaltovém povrchu vozovky na ulici Kuldově - odměřeno v AutoCadu:</t>
  </si>
  <si>
    <t>12,5+16+12+17+12+19</t>
  </si>
  <si>
    <t>52</t>
  </si>
  <si>
    <t>1974788442</t>
  </si>
  <si>
    <t>53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</si>
  <si>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</si>
  <si>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</si>
  <si>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-2086270592</t>
  </si>
  <si>
    <t>https://podminky.urs.cz/item/CS_URS_2021_02/979054451</t>
  </si>
  <si>
    <t>- očištění rozebrané červené reliéfní betonové dlažby 20x10x6 - odměřeno v AutoCadu:</t>
  </si>
  <si>
    <t>- očištění rozebrané přírodní betonové dlažby 20x10x6 - odměřeno v AutoCadu:</t>
  </si>
  <si>
    <t>- očištění rozebrané přírodní betonové dlažby 20x16,5x6 - odměřeno v AutoCadu:</t>
  </si>
  <si>
    <t>- očištění rozebrané přírodní betonové dlažby 20x20x6 - odměřeno v AutoCadu:</t>
  </si>
  <si>
    <t>- očištění rozebrané červené betonové dlažby 20x10x8 - odměřeno v AutoCadu:</t>
  </si>
  <si>
    <t>54</t>
  </si>
  <si>
    <t>1403000590</t>
  </si>
  <si>
    <t>- odvoz přebytečné zeminy z výkopu 35 x 60:</t>
  </si>
  <si>
    <t>305*0,35*0,2*1,66</t>
  </si>
  <si>
    <t>- odvoz přebytečné zeminy z výkopu 50 x 80:</t>
  </si>
  <si>
    <t>10*0,50*0,2*1,66</t>
  </si>
  <si>
    <t>- odvoz přebytečné zeminy z výkopu 65 x 120:</t>
  </si>
  <si>
    <t>73*0,65*0,3*1,66</t>
  </si>
  <si>
    <t>- odvoz přebytečné zeminy z výkopů pro kabelové komory KK-1 až KK-4:</t>
  </si>
  <si>
    <t>(3,14*(0,9^2)*0,9)*4*1,66</t>
  </si>
  <si>
    <t>- odvoz přebytečné zeminy z výkopů pro betonové základy optického rozvaděče O5.16:</t>
  </si>
  <si>
    <t>(0,8*1,5*1)*1*1,66</t>
  </si>
  <si>
    <t>- odvoz přebytečné zeminy z výkopu pro betonový základ pro elektroměrový rozvaděč RE pro SSZ 5.16:</t>
  </si>
  <si>
    <t>(0,6*0,4*1)*1,66</t>
  </si>
  <si>
    <t>- odvoz přebytečného kameniva z překopů vozovky na ulicích Kuldově a Václavkově - položky č. 4 a 5:</t>
  </si>
  <si>
    <t>6,676+2,510</t>
  </si>
  <si>
    <t>55</t>
  </si>
  <si>
    <t>-1851183602</t>
  </si>
  <si>
    <t>- příplatek za dalších 8 km:</t>
  </si>
  <si>
    <t>305*0,35*0,2*1,66*8</t>
  </si>
  <si>
    <t>10*0,50*0,2*1,66*8</t>
  </si>
  <si>
    <t>73*0,65*0,3*1,66*8</t>
  </si>
  <si>
    <t>(3,14*(0,9^2)*0,9)*4*1,66*8</t>
  </si>
  <si>
    <t>(0,8*1,5*1)*1*1,66*8</t>
  </si>
  <si>
    <t>(0,6*0,4*1)*1,66*8</t>
  </si>
  <si>
    <t>(6,676+2,510)*8</t>
  </si>
  <si>
    <t>56</t>
  </si>
  <si>
    <t>-1450363709</t>
  </si>
  <si>
    <t>- přebytečná zemina z výkopu 35 x 60:</t>
  </si>
  <si>
    <t>- přebytečná zemina z výkopu 50 x 80:</t>
  </si>
  <si>
    <t>- přebytečná zemina z výkopu 65 x 120:</t>
  </si>
  <si>
    <t>- přebytečná zemina z výkopů pro kabelové komory KK-1 až KK-4:</t>
  </si>
  <si>
    <t>- přebytečná zemina z výkopů pro betonové základy optického rozvaděče O5.16:</t>
  </si>
  <si>
    <t>- přebytečná zemina z výkopu pro betonový základ pro elektroměrový rozvaděč RE pro SSZ 5.16:</t>
  </si>
  <si>
    <t>- přebytečné kamenivo z překopů vozovky na ulicích Kuldově a Václavkově - položky č. 4 a 5:</t>
  </si>
  <si>
    <t>57</t>
  </si>
  <si>
    <t>-171146211</t>
  </si>
  <si>
    <t>58</t>
  </si>
  <si>
    <t>-1906080684</t>
  </si>
  <si>
    <t>- odvoz betonových hmot z vybourané zámkové dlažby - položka č. 1:</t>
  </si>
  <si>
    <t>74,151*0,1</t>
  </si>
  <si>
    <t>- odvoz betonových hmot z vybouraného podkladu chodníku z litého asfaltu - položka č. 2:</t>
  </si>
  <si>
    <t>224,500</t>
  </si>
  <si>
    <t>- odvoz asfaltových hmot živičných povrchů chodníků z litého asfaltu - položka č. 3:</t>
  </si>
  <si>
    <t>91,671</t>
  </si>
  <si>
    <t>- odvoz asfaltových hmot živičných povrchů chodníků z asfaltého betonu - položky č. 6 a 7:</t>
  </si>
  <si>
    <t>8,871+5,854</t>
  </si>
  <si>
    <t>- odvoz betonových hmot z vybouraného základu stávajícího elektroměrového rozvaděče SSZ 4.16:</t>
  </si>
  <si>
    <t>59</t>
  </si>
  <si>
    <t>1607753834</t>
  </si>
  <si>
    <t>74,151*0,1*8</t>
  </si>
  <si>
    <t>224,500*8</t>
  </si>
  <si>
    <t>91,671*8</t>
  </si>
  <si>
    <t>(8,871+5,854)*8</t>
  </si>
  <si>
    <t>60</t>
  </si>
  <si>
    <t>-1523403265</t>
  </si>
  <si>
    <t>- odvoz asfaltových hmot živičných povrchů chodníků z asfaltého betonu - položka č. 6 a 7:</t>
  </si>
  <si>
    <t>61</t>
  </si>
  <si>
    <t>997221861</t>
  </si>
  <si>
    <t>Poplatek za uložení stavebního odpadu na recyklační skládce (skládkovné) z prostého betonu zatříděného do Katalogu odpadů pod kódem 17 01 01</t>
  </si>
  <si>
    <t>-1592334857</t>
  </si>
  <si>
    <t>https://podminky.urs.cz/item/CS_URS_2021_02/997221861</t>
  </si>
  <si>
    <t>62</t>
  </si>
  <si>
    <t>-485451139</t>
  </si>
  <si>
    <t>63</t>
  </si>
  <si>
    <t>-1003448784</t>
  </si>
  <si>
    <t>64</t>
  </si>
  <si>
    <t>-2145272585</t>
  </si>
  <si>
    <t>65</t>
  </si>
  <si>
    <t>-1011390619</t>
  </si>
  <si>
    <t>66</t>
  </si>
  <si>
    <t>770724921</t>
  </si>
  <si>
    <t>67</t>
  </si>
  <si>
    <t>1600899348</t>
  </si>
  <si>
    <t>68</t>
  </si>
  <si>
    <t>703396252</t>
  </si>
  <si>
    <t>69</t>
  </si>
  <si>
    <t>998231311</t>
  </si>
  <si>
    <t>Přesun hmot pro sadovnické a krajinářské úpravy - strojně dopravní vzdálenost do 5000 m</t>
  </si>
  <si>
    <t>-641979583</t>
  </si>
  <si>
    <t>https://podminky.urs.cz/item/CS_URS_2021_02/998231311</t>
  </si>
  <si>
    <t>70</t>
  </si>
  <si>
    <t>210100002</t>
  </si>
  <si>
    <t>Ukončení vodičů izolovaných s označením a zapojením v rozváděči nebo na přístroji průřezu žíly do 6 mm2</t>
  </si>
  <si>
    <t>kus</t>
  </si>
  <si>
    <t>-974564593</t>
  </si>
  <si>
    <t>https://podminky.urs.cz/item/CS_URS_2021_02/210100002</t>
  </si>
  <si>
    <t>PS401 - v. č. 04 - Napájení SSZ 5.16</t>
  </si>
  <si>
    <t>- ukončení kabelu NYY-J 3x6 - počet vodičů určen přímo:</t>
  </si>
  <si>
    <t>3*2</t>
  </si>
  <si>
    <t>71</t>
  </si>
  <si>
    <t>210100014</t>
  </si>
  <si>
    <t>Ukončení vodičů izolovaných s označením a zapojením v rozváděči nebo na přístroji průřezu žíly do 10 mm2</t>
  </si>
  <si>
    <t>-965431734</t>
  </si>
  <si>
    <t>https://podminky.urs.cz/item/CS_URS_2021_02/210100014</t>
  </si>
  <si>
    <t>- ukončení kabelů NYY-J 4x10 - počet vodičů určen přímo:</t>
  </si>
  <si>
    <t>(2+1)*4</t>
  </si>
  <si>
    <t>72</t>
  </si>
  <si>
    <t>210100281</t>
  </si>
  <si>
    <t>Ukončení vodičů izolovaných s označením a zapojením smršťovací záklopkou nebo páskou bez letování průřezu žíly do 25 mm2</t>
  </si>
  <si>
    <t>-753801647</t>
  </si>
  <si>
    <t>https://podminky.urs.cz/item/CS_URS_2021_02/210100281</t>
  </si>
  <si>
    <t>- ukončení kabelu NYY-J 3x6 - počet určen přímo:</t>
  </si>
  <si>
    <t>1*2</t>
  </si>
  <si>
    <t xml:space="preserve">- ukončení kabelu NYY-J 4x10 - počet určen přímo: </t>
  </si>
  <si>
    <t>1*2+1</t>
  </si>
  <si>
    <t>73</t>
  </si>
  <si>
    <t>35436314</t>
  </si>
  <si>
    <t>hlava rozdělovací smršťovaná přímá do 1kV SKE 4f/1+2 kabel 12-32mm/průřez 1,5-35mm</t>
  </si>
  <si>
    <t>1383544685</t>
  </si>
  <si>
    <t>74</t>
  </si>
  <si>
    <t>210191514-R</t>
  </si>
  <si>
    <t>Montáž plastového pilíře s osazeným rozvaděčem, bez zapojení vodičů</t>
  </si>
  <si>
    <t>R-položka</t>
  </si>
  <si>
    <t>-1850648825</t>
  </si>
  <si>
    <t>- montáž eletroměrového rozvaděče RE:</t>
  </si>
  <si>
    <t>75</t>
  </si>
  <si>
    <t>404611631-R</t>
  </si>
  <si>
    <t>vystrojený elektroměrový rozvaděč RE s odělenou jistcí (odchozí) částí osazený v plastovém pilíři</t>
  </si>
  <si>
    <t>-629362711</t>
  </si>
  <si>
    <t>- dodávka eletroměrového rozvaděče RE:</t>
  </si>
  <si>
    <t>76</t>
  </si>
  <si>
    <t>210813011</t>
  </si>
  <si>
    <t>Montáž izolovaných kabelů měděných do 1 kV bez ukončení plných nebo laněných kulatých (např. CYKY, CHKE-R) uložených pevně počtu a průřezu žil 3x1,5 až 6 mm2</t>
  </si>
  <si>
    <t>-1349440057</t>
  </si>
  <si>
    <t>https://podminky.urs.cz/item/CS_URS_2021_02/210813011</t>
  </si>
  <si>
    <t>- pokládka kabelu NYY-J 3x6:</t>
  </si>
  <si>
    <t>77</t>
  </si>
  <si>
    <t>34111048-R</t>
  </si>
  <si>
    <t>kabel silový jádro Cu izolace PVC plášť PVC 0,6/1kV (NYY) 3x6mm2</t>
  </si>
  <si>
    <t>201986203</t>
  </si>
  <si>
    <t>- pokládka kabelu NYY-J 3x6 včetně  5% prořezu:</t>
  </si>
  <si>
    <t>10*1,05</t>
  </si>
  <si>
    <t>78</t>
  </si>
  <si>
    <t>210813033</t>
  </si>
  <si>
    <t>Montáž izolovaných kabelů měděných do 1 kV bez ukončení plných nebo laněných kulatých (např. CYKY, CHKE-R) uložených pevně počtu a průřezu žil 4x6 až 10 mm2</t>
  </si>
  <si>
    <t>1932788144</t>
  </si>
  <si>
    <t>https://podminky.urs.cz/item/CS_URS_2021_02/210813033</t>
  </si>
  <si>
    <t>- pokládka kabelu NYY-J 4x10:</t>
  </si>
  <si>
    <t>79</t>
  </si>
  <si>
    <t>34112358</t>
  </si>
  <si>
    <t>kabel silový jádro Cu izolace PVC plášť PVC 0,6/1kV (NYY) 4x10mm2</t>
  </si>
  <si>
    <t>1393895368</t>
  </si>
  <si>
    <t>- pokládka kabelu NYY-J 4x10 včetně  5% prořezu:</t>
  </si>
  <si>
    <t>80</t>
  </si>
  <si>
    <t>210220301</t>
  </si>
  <si>
    <t>Montáž hromosvodného vedení svorek se 2 šrouby</t>
  </si>
  <si>
    <t>-1749669797</t>
  </si>
  <si>
    <t>https://podminky.urs.cz/item/CS_URS_2021_02/210220301</t>
  </si>
  <si>
    <t>PS401 - v. č. 05 - Schéma doplňujícího ochranného pospojování SSZ 5.16</t>
  </si>
  <si>
    <t>- přímo zadané:</t>
  </si>
  <si>
    <t>2*2</t>
  </si>
  <si>
    <t>81</t>
  </si>
  <si>
    <t>35441885</t>
  </si>
  <si>
    <t>svorka spojovací pro lano D 8-10mm</t>
  </si>
  <si>
    <t>-1558938189</t>
  </si>
  <si>
    <t>82</t>
  </si>
  <si>
    <t>210220452</t>
  </si>
  <si>
    <t>Montáž hromosvodného vedení ochranných prvků a doplňků ochranného pospojování pevně</t>
  </si>
  <si>
    <t>-175387402</t>
  </si>
  <si>
    <t>https://podminky.urs.cz/item/CS_URS_2021_02/210220452</t>
  </si>
  <si>
    <t>- ochranné pospojování elektroměrového rozvaděče RE, řadiče SSZ 5.16 a optického rozvaděče O5.16 - odměřeno v AutoCadu:</t>
  </si>
  <si>
    <t>83</t>
  </si>
  <si>
    <t>35441072</t>
  </si>
  <si>
    <t>drát D 8mm FeZn pro hromosvod</t>
  </si>
  <si>
    <t>145224134</t>
  </si>
  <si>
    <t>10/2,5</t>
  </si>
  <si>
    <t>84</t>
  </si>
  <si>
    <t>-1963394869</t>
  </si>
  <si>
    <t>- stávající kabelové prostupy na SSZ 5.04:</t>
  </si>
  <si>
    <t>18+25</t>
  </si>
  <si>
    <t>- kopané kabelové prostupy DN110 - odměřeno v AutoCadu:</t>
  </si>
  <si>
    <t>(6+5+17+5+7+5+5+5+8+10)*2</t>
  </si>
  <si>
    <t>- řízené kabelové prostupy DN160 - odměřeno v AutoCadu:</t>
  </si>
  <si>
    <t>2*10+1*25+1*18</t>
  </si>
  <si>
    <t>85</t>
  </si>
  <si>
    <t>218100014</t>
  </si>
  <si>
    <t>Odpojení vodičů izolovaných z rozváděče nebo přístroje průřezu žíly do 10 mm2</t>
  </si>
  <si>
    <t>333703829</t>
  </si>
  <si>
    <t>https://podminky.urs.cz/item/CS_URS_2021_02/218100014</t>
  </si>
  <si>
    <t>- odpojení kabelu NYY-J 4x10 v řadiči SSZ 5.16 - počet vodičů určen přímo:</t>
  </si>
  <si>
    <t>86</t>
  </si>
  <si>
    <t>218813033</t>
  </si>
  <si>
    <t>Demontáž izolovaných kabelů měděných do 1 kV bez odpojení vodičů plných nebo laněných kulatých (např. CYKY, CHKE-R) uložených pevně počtu a průřezu žil 4x6 až 10 mm2</t>
  </si>
  <si>
    <t>-1871080243</t>
  </si>
  <si>
    <t>https://podminky.urs.cz/item/CS_URS_2021_02/218813033</t>
  </si>
  <si>
    <t>- demontáž stávajícího kabelu NYY-J 4x10 v řadiči SSZ 5.16:</t>
  </si>
  <si>
    <t>87</t>
  </si>
  <si>
    <t>218191506-R</t>
  </si>
  <si>
    <t>Demontáž plastového pilíře s osazeným rozvaděčem, bez zapojení vodičů</t>
  </si>
  <si>
    <t>938277993</t>
  </si>
  <si>
    <t>- demontáž stávajícího eletroměrového rozvaděče RE SSZ 5.16:</t>
  </si>
  <si>
    <t>22-M</t>
  </si>
  <si>
    <t>Montáže sděl. a zabezp. zařízení</t>
  </si>
  <si>
    <t>88</t>
  </si>
  <si>
    <t>220110192</t>
  </si>
  <si>
    <t xml:space="preserve">Montáž kabelové skříně se soklem </t>
  </si>
  <si>
    <t>1230876821</t>
  </si>
  <si>
    <t>https://podminky.urs.cz/item/CS_URS_2021_02/220110192</t>
  </si>
  <si>
    <t>PS401 - v. č. 03 - Schematický kabelový plán</t>
  </si>
  <si>
    <t>- montáž optické skříně O5.16</t>
  </si>
  <si>
    <t>89</t>
  </si>
  <si>
    <t>404612004-R</t>
  </si>
  <si>
    <t>skříň dvoudveřová optického rozvaděče - osazená napájecí částí rozvaděče</t>
  </si>
  <si>
    <t>1690243531</t>
  </si>
  <si>
    <t>- dodávka optické skříně O5.16:</t>
  </si>
  <si>
    <t>90</t>
  </si>
  <si>
    <t>404612008-R</t>
  </si>
  <si>
    <t>základový rám skříně optického rozvaděče</t>
  </si>
  <si>
    <t>-649198711</t>
  </si>
  <si>
    <t>91</t>
  </si>
  <si>
    <t>220110346</t>
  </si>
  <si>
    <t>Montáž kabelového štítku včetně vyražení znaku na štítek, připevnění na kabel, ovinutí štítku páskou pro označení konce kabelu</t>
  </si>
  <si>
    <t>-1857094642</t>
  </si>
  <si>
    <t>https://podminky.urs.cz/item/CS_URS_2021_02/220110346</t>
  </si>
  <si>
    <t>- označení konců kabelu NYY-J 3x6 - počet určen přímo:</t>
  </si>
  <si>
    <t xml:space="preserve">- označení konců kabelu NYY-J 4x10 - počet určen přímo: </t>
  </si>
  <si>
    <t>- označení konců svazků mikrotrubiček (7xMT 12/8 v outdoorovém provedení s popisem BKOM):</t>
  </si>
  <si>
    <t>8*2</t>
  </si>
  <si>
    <t>- označení konců stávajících HDPE trubek 40/33:</t>
  </si>
  <si>
    <t>2*1</t>
  </si>
  <si>
    <t>- označení konců nových HDPE trubek 32/27:</t>
  </si>
  <si>
    <t>2*1+2*1</t>
  </si>
  <si>
    <t>92</t>
  </si>
  <si>
    <t>35442120</t>
  </si>
  <si>
    <t>štítek plastový - směr dvojstr.</t>
  </si>
  <si>
    <t>1450632328</t>
  </si>
  <si>
    <t>93</t>
  </si>
  <si>
    <t>220182022</t>
  </si>
  <si>
    <t>Uložení trubky HDPE do výkopu pro optický kabel bez zřízení lože a bez krytí</t>
  </si>
  <si>
    <t>-446234118</t>
  </si>
  <si>
    <t>https://podminky.urs.cz/item/CS_URS_2021_02/220182022</t>
  </si>
  <si>
    <t>- pokládka svazku mikrotrubiček (7xMT 12/8 v outdoorovém provedení s popisem BKOM):</t>
  </si>
  <si>
    <t>(5+190+130+190)*2</t>
  </si>
  <si>
    <t>- pokládka HDPE trubek 32/27:</t>
  </si>
  <si>
    <t>5+5</t>
  </si>
  <si>
    <t>94</t>
  </si>
  <si>
    <t>220182023</t>
  </si>
  <si>
    <t>Kontrola tlakutěsnosti HDPE trubky od 1 m do 2000 m</t>
  </si>
  <si>
    <t>883874538</t>
  </si>
  <si>
    <t>https://podminky.urs.cz/item/CS_URS_2021_02/220182023</t>
  </si>
  <si>
    <t>- kontrola tlakutěsnosti svazků mikrotrubiček (7xMT 12/8):</t>
  </si>
  <si>
    <t>4*7*2</t>
  </si>
  <si>
    <t>- kontrola tlakutěsnosti HDPE trubel 32/27:</t>
  </si>
  <si>
    <t>1+1</t>
  </si>
  <si>
    <t>95</t>
  </si>
  <si>
    <t>220182025</t>
  </si>
  <si>
    <t>Kontrola průchodnosti trubky kalibrace do 2000 m</t>
  </si>
  <si>
    <t>km</t>
  </si>
  <si>
    <t>673810575</t>
  </si>
  <si>
    <t>https://podminky.urs.cz/item/CS_URS_2021_02/220182025</t>
  </si>
  <si>
    <t>- kontrola průchodnosti mikrotrubiček ve svazku mikrotrubiček (7xMT 12/8):</t>
  </si>
  <si>
    <t>(5+190+130+190)*7*2*0,001</t>
  </si>
  <si>
    <t>- kontrola průchodnosti HDPE trubek 32/27:</t>
  </si>
  <si>
    <t>5*2*0,001</t>
  </si>
  <si>
    <t>96</t>
  </si>
  <si>
    <t>341310902-R</t>
  </si>
  <si>
    <t>Trubka HDPE 32/27 šedá s popisem BKOM</t>
  </si>
  <si>
    <t>-901557445</t>
  </si>
  <si>
    <t>- pokládka HDPE trubky ve volném terénu - z řadiče SSZ 5.04 do kabelové komory KK-4:</t>
  </si>
  <si>
    <t>- pokládka HDPE trubky ve volném terénu - z řadiče SSZ 5.16 do optického rozvaděče O5.16:</t>
  </si>
  <si>
    <t>97</t>
  </si>
  <si>
    <t>341310939-R</t>
  </si>
  <si>
    <t>svazek mikrotrubiček (microduct 7xMT 12/8 v outdoorovém provedení s popisem BKOM)</t>
  </si>
  <si>
    <t>2009451282</t>
  </si>
  <si>
    <t>- svazek mikrotrubiček (7xMT 12/8 v outdoorovém provedení s popisem BKOM):</t>
  </si>
  <si>
    <t>98</t>
  </si>
  <si>
    <t>220182027</t>
  </si>
  <si>
    <t>Montáž koncovky nebo záslepky bez svařování na HDPE trubku</t>
  </si>
  <si>
    <t>-1476470674</t>
  </si>
  <si>
    <t>https://podminky.urs.cz/item/CS_URS_2021_02/220182027</t>
  </si>
  <si>
    <t>- montáž vodotěsné koncovky na mikrotrubičku:</t>
  </si>
  <si>
    <t>- montáž vodotěsné koncovky na HDPE trubku 32/27:</t>
  </si>
  <si>
    <t>99</t>
  </si>
  <si>
    <t>341310949-R</t>
  </si>
  <si>
    <t>těsnící průchodka pro HDPE 32/27</t>
  </si>
  <si>
    <t>-2119441456</t>
  </si>
  <si>
    <t>341310956-R</t>
  </si>
  <si>
    <t>záslepka mikrotrubičky HDPE D12 mm - vodotěsná</t>
  </si>
  <si>
    <t>389089017</t>
  </si>
  <si>
    <t>- vodotěsná koncovka na mikrotrubičku:</t>
  </si>
  <si>
    <t>101</t>
  </si>
  <si>
    <t>220182029</t>
  </si>
  <si>
    <t>Montáž plastové komory na spojkování optického kabelu</t>
  </si>
  <si>
    <t>-1884504475</t>
  </si>
  <si>
    <t>https://podminky.urs.cz/item/CS_URS_2021_02/220182029</t>
  </si>
  <si>
    <t>- montáž kabelových komor KK-1 až KK-4:</t>
  </si>
  <si>
    <t>102</t>
  </si>
  <si>
    <t>34573354-R</t>
  </si>
  <si>
    <t xml:space="preserve">komora kabelová vodotěsná D 1000mm hl 700mm s litinovým víkem 70cm s betonovým prstencem - zatížitelnost B 125 </t>
  </si>
  <si>
    <t>316308159</t>
  </si>
  <si>
    <t>103</t>
  </si>
  <si>
    <t>460010024</t>
  </si>
  <si>
    <t>Vytyčení trasy vedení kabelového (podzemního) v zastavěném prostoru</t>
  </si>
  <si>
    <t>-1815889733</t>
  </si>
  <si>
    <t>https://podminky.urs.cz/item/CS_URS_2021_02/460010024</t>
  </si>
  <si>
    <t>- výkop 35 x 60 - odměřeno v AutoCadu:</t>
  </si>
  <si>
    <t>355*0,001</t>
  </si>
  <si>
    <t>- výkop 50 x 80 - odměřeno v AutoCadu:</t>
  </si>
  <si>
    <t>10*0,001</t>
  </si>
  <si>
    <t>- výkop 65 x 120 - odměřeno v AutoCadu:</t>
  </si>
  <si>
    <t>73*0,001</t>
  </si>
  <si>
    <t>104</t>
  </si>
  <si>
    <t>460010025</t>
  </si>
  <si>
    <t>Vytyčení trasy inženýrských sítí v zastavěném prostoru</t>
  </si>
  <si>
    <t>1678928690</t>
  </si>
  <si>
    <t>https://podminky.urs.cz/item/CS_URS_2021_02/460010025</t>
  </si>
  <si>
    <t>105</t>
  </si>
  <si>
    <t>460070753</t>
  </si>
  <si>
    <t>Hloubení nezapažených jam ručně včetně urovnání dna s přemístěním výkopku do vzdálenosti 3 m od okraje jámy nebo s naložením na dopravní prostředek v hornině třídy těžitelnosti I skupiny 3</t>
  </si>
  <si>
    <t>837364725</t>
  </si>
  <si>
    <t>https://podminky.urs.cz/item/CS_URS_2021_02/460070753</t>
  </si>
  <si>
    <t>- výkop pro kabelové komory KK-1 až KK-4:</t>
  </si>
  <si>
    <t>(3,14*(1,2)^2*0,9)*4</t>
  </si>
  <si>
    <t>106</t>
  </si>
  <si>
    <t>460131113</t>
  </si>
  <si>
    <t>-79008567</t>
  </si>
  <si>
    <t>https://podminky.urs.cz/item/CS_URS_2021_02/460131113</t>
  </si>
  <si>
    <t>- výkop pro betonové základ optického rozvaděče O5.16:</t>
  </si>
  <si>
    <t>(0,8*1,5*1)*1</t>
  </si>
  <si>
    <t>- výkop pro betonový základ elektroměrového rozvaděče RE pro SSZ 5.16:</t>
  </si>
  <si>
    <t>(0,6*0,4*1)</t>
  </si>
  <si>
    <t>107</t>
  </si>
  <si>
    <t>460161152</t>
  </si>
  <si>
    <t>Hloubení zapažených i nezapažených kabelových rýh ručně včetně urovnání dna s přemístěním výkopku do vzdálenosti 3 m od okraje jámy nebo s naložením na dopravní prostředek šířky 35 cm hloubky 60 cm v hornině třídy těžitelnosti I skupiny 3</t>
  </si>
  <si>
    <t>-695988339</t>
  </si>
  <si>
    <t>https://podminky.urs.cz/item/CS_URS_2021_02/460161152</t>
  </si>
  <si>
    <t>3+3+20+13+41+17+15+4+52+7+16+41+6+7+21+11+20+20+17+3+4+3+2+3+3+3</t>
  </si>
  <si>
    <t>108</t>
  </si>
  <si>
    <t>460161272</t>
  </si>
  <si>
    <t>Hloubení zapažených i nezapažených kabelových rýh ručně včetně urovnání dna s přemístěním výkopku do vzdálenosti 3 m od okraje jámy nebo s naložením na dopravní prostředek šířky 50 cm hloubky 80 cm v hornině třídy těžitelnosti I skupiny 3</t>
  </si>
  <si>
    <t>-541217456</t>
  </si>
  <si>
    <t>https://podminky.urs.cz/item/CS_URS_2021_02/460161272</t>
  </si>
  <si>
    <t>3+3+4</t>
  </si>
  <si>
    <t>109</t>
  </si>
  <si>
    <t>-963265034</t>
  </si>
  <si>
    <t>6+5+17+5+7+5+5+5+8+10</t>
  </si>
  <si>
    <t>110</t>
  </si>
  <si>
    <t>460391123</t>
  </si>
  <si>
    <t>Zásyp jam ručně s uložením výkopku ve vrstvách a úpravou povrchu s přemístění sypaniny ze vzdálenosti do 10 m se zhutněním z horniny třídy těžitelnosti I skupiny 3</t>
  </si>
  <si>
    <t>617396986</t>
  </si>
  <si>
    <t>https://podminky.urs.cz/item/CS_URS_2021_02/460391123</t>
  </si>
  <si>
    <t>- zásyp jam po osazení kabelových komor KK-1 až KK-7:</t>
  </si>
  <si>
    <t>(3,14*(1,2^2)*0,9)*4</t>
  </si>
  <si>
    <t>-(3,14*(0,9^2)*0,9)*4</t>
  </si>
  <si>
    <t>111</t>
  </si>
  <si>
    <t>460421182</t>
  </si>
  <si>
    <t>Kabelové lože z písku včetně podsypu, zhutnění a urovnání povrchu pro kabely vn a vvn zakryté plastovou fólií, šířky přes 25 do 50 cm</t>
  </si>
  <si>
    <t>358906658</t>
  </si>
  <si>
    <t>https://podminky.urs.cz/item/CS_URS_2021_02/460421182</t>
  </si>
  <si>
    <t>355</t>
  </si>
  <si>
    <t>112</t>
  </si>
  <si>
    <t>69311311</t>
  </si>
  <si>
    <t>pás varovný plný PE š 330mm s potiskem</t>
  </si>
  <si>
    <t>330521522</t>
  </si>
  <si>
    <t>113</t>
  </si>
  <si>
    <t>34571355</t>
  </si>
  <si>
    <t>trubka elektroinstalační ohebná dvouplášťová korugovaná (chránička) D 94/110mm, HDPE+LDPE</t>
  </si>
  <si>
    <t>-582396090</t>
  </si>
  <si>
    <t>- pokládka chráničky napájecích kabelů:</t>
  </si>
  <si>
    <t>114</t>
  </si>
  <si>
    <t>460431162</t>
  </si>
  <si>
    <t>Zásyp kabelových rýh ručně s přemístění sypaniny ze vzdálenosti do 10 m, s uložením výkopku ve vrstvách včetně zhutnění a úpravy povrchu šířky 35 cm hloubky 60 cm z horniny třídy těžitelnosti I skupiny 3</t>
  </si>
  <si>
    <t>1933416629</t>
  </si>
  <si>
    <t>https://podminky.urs.cz/item/CS_URS_2021_02/460431162</t>
  </si>
  <si>
    <t>115</t>
  </si>
  <si>
    <t>460431282</t>
  </si>
  <si>
    <t>Zásyp kabelových rýh ručně s přemístění sypaniny ze vzdálenosti do 10 m, s uložením výkopku ve vrstvách včetně zhutnění a úpravy povrchu šířky 50 cm hloubky 80 cm z horniny třídy těžitelnosti I skupiny 3</t>
  </si>
  <si>
    <t>-1093443170</t>
  </si>
  <si>
    <t>https://podminky.urs.cz/item/CS_URS_2021_02/460431282</t>
  </si>
  <si>
    <t>- zásyp výkopu 50 x 80 - odměřeno v AutoCadu:</t>
  </si>
  <si>
    <t>116</t>
  </si>
  <si>
    <t>1603947395</t>
  </si>
  <si>
    <t>117</t>
  </si>
  <si>
    <t>460531113</t>
  </si>
  <si>
    <t>Osazení kabelové komory z plastů pro běžné zatížení komorového dílu z polyetylénu HDPE půdorysné plochy do 1,0 m2, světlé hloubky od 0,7 do 1,0 m</t>
  </si>
  <si>
    <t>-1473805288</t>
  </si>
  <si>
    <t>https://podminky.urs.cz/item/CS_URS_2021_02/460531113</t>
  </si>
  <si>
    <t>118</t>
  </si>
  <si>
    <t>460531811</t>
  </si>
  <si>
    <t>Osazení kabelové komory z plastů vyříznutí otvoru ve stěně kabelové komory HDPE</t>
  </si>
  <si>
    <t>952497156</t>
  </si>
  <si>
    <t>https://podminky.urs.cz/item/CS_URS_2021_02/460531811</t>
  </si>
  <si>
    <t>- vyříznutí otvorů v kabelových komorách KK-1 až KK-4:</t>
  </si>
  <si>
    <t>(2*2)*2+(1*2)+1+(3*2)</t>
  </si>
  <si>
    <t>119</t>
  </si>
  <si>
    <t>460631214</t>
  </si>
  <si>
    <t>Zemní protlaky řízené horizontální vrtání v hornině třídy těžitelnosti I a II skupiny 1 až 4 včetně protlačení trub v hloubce do 6 m vnějšího průměru vrtu přes 140 do 180 mm</t>
  </si>
  <si>
    <t>217153646</t>
  </si>
  <si>
    <t>https://podminky.urs.cz/item/CS_URS_2021_02/460631214</t>
  </si>
  <si>
    <t>PS401 - v. č. 06 - Řízený protlak</t>
  </si>
  <si>
    <t>120</t>
  </si>
  <si>
    <t>28613904</t>
  </si>
  <si>
    <t>potrubí plynovodní PE 100RC SDR 17,6 PN 0,1MPa tyče 12m 160x9,1mm</t>
  </si>
  <si>
    <t>1971423676</t>
  </si>
  <si>
    <t>121</t>
  </si>
  <si>
    <t>460632113</t>
  </si>
  <si>
    <t>Zemní protlaky zemní práce nutné k provedení protlaku výkop včetně zásypu ručně startovací jáma v hornině třídy těžitelnosti I skupiny 3</t>
  </si>
  <si>
    <t>-1568611244</t>
  </si>
  <si>
    <t>https://podminky.urs.cz/item/CS_URS_2021_02/460632113</t>
  </si>
  <si>
    <t xml:space="preserve">- výkop a zához startovacích jam řízených protlaků: </t>
  </si>
  <si>
    <t>1+2</t>
  </si>
  <si>
    <t>122</t>
  </si>
  <si>
    <t>460632213</t>
  </si>
  <si>
    <t>Zemní protlaky zemní práce nutné k provedení protlaku výkop včetně zásypu ručně koncová jáma v hornině třídy těžitelnosti I skupiny 3</t>
  </si>
  <si>
    <t>-391839554</t>
  </si>
  <si>
    <t>https://podminky.urs.cz/item/CS_URS_2021_02/460632213</t>
  </si>
  <si>
    <t xml:space="preserve">- výkop a zához koncových jam řízených protlaků: </t>
  </si>
  <si>
    <t>123</t>
  </si>
  <si>
    <t>-1309174480</t>
  </si>
  <si>
    <t>- betonový základ pro opticýé rozvaděč O5.16:</t>
  </si>
  <si>
    <t>(0,8*1,5*1)</t>
  </si>
  <si>
    <t>- betonový základ pro elektroměrový rozvaděč RE pro SSZ 5.16:</t>
  </si>
  <si>
    <t>124</t>
  </si>
  <si>
    <t>460641411</t>
  </si>
  <si>
    <t>Základové konstrukce bednění s případnými vzpěrami nezabudované zřízení</t>
  </si>
  <si>
    <t>-361516184</t>
  </si>
  <si>
    <t>https://podminky.urs.cz/item/CS_URS_2021_02/460641411</t>
  </si>
  <si>
    <t>- bednění betonového základu pro optický rozvaděč O5.16:</t>
  </si>
  <si>
    <t>((0,8*1,5)+(1,5*1)*2)</t>
  </si>
  <si>
    <t>- bednění betonového základu pro elektroměrový rozvaděč RE pro SSZ 5.16:</t>
  </si>
  <si>
    <t>(0,6*1)*2+(0,4*1)*2</t>
  </si>
  <si>
    <t>125</t>
  </si>
  <si>
    <t>460641412</t>
  </si>
  <si>
    <t>Základové konstrukce bednění s případnými vzpěrami nezabudované odstranění</t>
  </si>
  <si>
    <t>-1727524066</t>
  </si>
  <si>
    <t>https://podminky.urs.cz/item/CS_URS_2021_02/460641412</t>
  </si>
  <si>
    <t>126</t>
  </si>
  <si>
    <t>460742132</t>
  </si>
  <si>
    <t>Osazení kabelových prostupů včetně utěsnění a spárování z trub plastových do rýhy, bez výkopových prací s obetonováním, vnitřního průměru přes 10 do 15 cm</t>
  </si>
  <si>
    <t>1313327290</t>
  </si>
  <si>
    <t>https://podminky.urs.cz/item/CS_URS_2021_02/460742132</t>
  </si>
  <si>
    <t>- kopané  prostupy DN110 - odměřeno v AutoCadu:</t>
  </si>
  <si>
    <t>127</t>
  </si>
  <si>
    <t>34571366</t>
  </si>
  <si>
    <t>trubka elektroinstalační HDPE tuhá dvouplášťová korugovaná D 100/120mm</t>
  </si>
  <si>
    <t>1565424937</t>
  </si>
  <si>
    <t>128</t>
  </si>
  <si>
    <t>-994339468</t>
  </si>
  <si>
    <t>- obetonování chrániček kopaných  prostupů DN110 - odměřeno v AutoCadu:</t>
  </si>
  <si>
    <t>(6+5+17+5+7+5+5+5+8+10)*0,65*0,3</t>
  </si>
  <si>
    <t>129</t>
  </si>
  <si>
    <t>460744112</t>
  </si>
  <si>
    <t>Osazení kabelových prostupů vyčištění stávajících kabelových trub čistící soupravou bez kabelové komory</t>
  </si>
  <si>
    <t>661856759</t>
  </si>
  <si>
    <t>https://podminky.urs.cz/item/CS_URS_2021_02/460744112</t>
  </si>
  <si>
    <t>- vyčištění stávajících kabelových prostupů - odměřeno v AutoCadu:</t>
  </si>
  <si>
    <t>130</t>
  </si>
  <si>
    <t>468051121</t>
  </si>
  <si>
    <t>Bourání základu betonového</t>
  </si>
  <si>
    <t>-102775442</t>
  </si>
  <si>
    <t>https://podminky.urs.cz/item/CS_URS_2021_02/468051121</t>
  </si>
  <si>
    <t>- rozbourání betonového základu stávajícího elektroměrového rozvaděče RE pro SSZ 5.16:</t>
  </si>
  <si>
    <t>VRN</t>
  </si>
  <si>
    <t>Vedlejší rozpočtové náklady</t>
  </si>
  <si>
    <t>VRN1</t>
  </si>
  <si>
    <t>Průzkumné, geodetické a projektové práce</t>
  </si>
  <si>
    <t>131</t>
  </si>
  <si>
    <t>012303000</t>
  </si>
  <si>
    <t>Geodetické práce po výstavbě</t>
  </si>
  <si>
    <t>ha</t>
  </si>
  <si>
    <t>1024</t>
  </si>
  <si>
    <t>1863659603</t>
  </si>
  <si>
    <t>https://podminky.urs.cz/item/CS_URS_2021_02/012303000</t>
  </si>
  <si>
    <t>- zaměření skutečného průběhu optické trasy včetně polohopisu  - v souladu s předpisem Brněnských komunikací a.s.:</t>
  </si>
  <si>
    <t>1,5</t>
  </si>
  <si>
    <t>132</t>
  </si>
  <si>
    <t>013254000</t>
  </si>
  <si>
    <t>Dokumentace skutečného provedení stavby</t>
  </si>
  <si>
    <t>-213928365</t>
  </si>
  <si>
    <t>https://podminky.urs.cz/item/CS_URS_2021_02/013254000</t>
  </si>
  <si>
    <t>VRN3</t>
  </si>
  <si>
    <t>Zařízení staveniště</t>
  </si>
  <si>
    <t>133</t>
  </si>
  <si>
    <t>031002000</t>
  </si>
  <si>
    <t>Hlavní tituly průvodních činností a nákladů zařízení staveniště související (přípravné) práce</t>
  </si>
  <si>
    <t>-433143819</t>
  </si>
  <si>
    <t>https://podminky.urs.cz/item/CS_URS_2021_02/031002000</t>
  </si>
  <si>
    <t>- dočasné dopravní značení - pronájem DZ:</t>
  </si>
  <si>
    <t>134</t>
  </si>
  <si>
    <t>032903000</t>
  </si>
  <si>
    <t>Náklady na provoz a údržbu vybavení staveniště</t>
  </si>
  <si>
    <t>-703998213</t>
  </si>
  <si>
    <t>https://podminky.urs.cz/item/CS_URS_2021_02/032903000</t>
  </si>
  <si>
    <t>- zřízení, provoz, zajištění a údržba zařízení staveniště</t>
  </si>
  <si>
    <t>VRN4</t>
  </si>
  <si>
    <t>Inženýrská činnost</t>
  </si>
  <si>
    <t>135</t>
  </si>
  <si>
    <t>044002000</t>
  </si>
  <si>
    <t>Revize</t>
  </si>
  <si>
    <t>…</t>
  </si>
  <si>
    <t>-522485110</t>
  </si>
  <si>
    <t>https://podminky.urs.cz/item/CS_URS_2021_02/044002000</t>
  </si>
  <si>
    <t>- výchozí revize nájení SSZ 4.16:</t>
  </si>
  <si>
    <t>Oprava a propojení optické trasy mezi SSZ SSZ 5.16 Bubeníčkova – Koperníkova a SSZ 5.04 Zábrdovická - Šámalova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</si>
</sst>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8" xfId="0" applyFont="1" applyFill="1" applyBorder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599141111" TargetMode="External"/><Relationship Id="rId18" Type="http://schemas.openxmlformats.org/officeDocument/2006/relationships/hyperlink" Target="https://podminky.urs.cz/item/CS_URS_2021_02/997221611" TargetMode="External"/><Relationship Id="rId26" Type="http://schemas.openxmlformats.org/officeDocument/2006/relationships/hyperlink" Target="https://podminky.urs.cz/item/CS_URS_2021_02/998223095" TargetMode="External"/><Relationship Id="rId3" Type="http://schemas.openxmlformats.org/officeDocument/2006/relationships/hyperlink" Target="https://podminky.urs.cz/item/CS_URS_2021_02/113154113" TargetMode="External"/><Relationship Id="rId21" Type="http://schemas.openxmlformats.org/officeDocument/2006/relationships/hyperlink" Target="https://podminky.urs.cz/item/CS_URS_2021_02/997221579" TargetMode="External"/><Relationship Id="rId34" Type="http://schemas.openxmlformats.org/officeDocument/2006/relationships/hyperlink" Target="https://podminky.urs.cz/item/CS_URS_2021_02/460641113" TargetMode="External"/><Relationship Id="rId7" Type="http://schemas.openxmlformats.org/officeDocument/2006/relationships/hyperlink" Target="https://podminky.urs.cz/item/CS_URS_2021_02/577145032" TargetMode="External"/><Relationship Id="rId12" Type="http://schemas.openxmlformats.org/officeDocument/2006/relationships/hyperlink" Target="https://podminky.urs.cz/item/CS_URS_2021_02/566901132" TargetMode="External"/><Relationship Id="rId17" Type="http://schemas.openxmlformats.org/officeDocument/2006/relationships/hyperlink" Target="https://podminky.urs.cz/item/CS_URS_2021_02/997221569" TargetMode="External"/><Relationship Id="rId25" Type="http://schemas.openxmlformats.org/officeDocument/2006/relationships/hyperlink" Target="https://podminky.urs.cz/item/CS_URS_2021_02/998223094" TargetMode="External"/><Relationship Id="rId33" Type="http://schemas.openxmlformats.org/officeDocument/2006/relationships/hyperlink" Target="https://podminky.urs.cz/item/CS_URS_2021_02/460742133" TargetMode="External"/><Relationship Id="rId2" Type="http://schemas.openxmlformats.org/officeDocument/2006/relationships/hyperlink" Target="https://podminky.urs.cz/item/CS_URS_2021_02/113107422" TargetMode="External"/><Relationship Id="rId16" Type="http://schemas.openxmlformats.org/officeDocument/2006/relationships/hyperlink" Target="https://podminky.urs.cz/item/CS_URS_2021_02/997221551" TargetMode="External"/><Relationship Id="rId20" Type="http://schemas.openxmlformats.org/officeDocument/2006/relationships/hyperlink" Target="https://podminky.urs.cz/item/CS_URS_2021_02/997221571" TargetMode="External"/><Relationship Id="rId29" Type="http://schemas.openxmlformats.org/officeDocument/2006/relationships/hyperlink" Target="https://podminky.urs.cz/item/CS_URS_2021_02/998225195" TargetMode="External"/><Relationship Id="rId1" Type="http://schemas.openxmlformats.org/officeDocument/2006/relationships/hyperlink" Target="https://podminky.urs.cz/item/CS_URS_2021_02/113107412" TargetMode="External"/><Relationship Id="rId6" Type="http://schemas.openxmlformats.org/officeDocument/2006/relationships/hyperlink" Target="https://podminky.urs.cz/item/CS_URS_2021_02/573231108" TargetMode="External"/><Relationship Id="rId11" Type="http://schemas.openxmlformats.org/officeDocument/2006/relationships/hyperlink" Target="https://podminky.urs.cz/item/CS_URS_2021_02/566901173" TargetMode="External"/><Relationship Id="rId24" Type="http://schemas.openxmlformats.org/officeDocument/2006/relationships/hyperlink" Target="https://podminky.urs.cz/item/CS_URS_2021_02/998223011" TargetMode="External"/><Relationship Id="rId32" Type="http://schemas.openxmlformats.org/officeDocument/2006/relationships/hyperlink" Target="https://podminky.urs.cz/item/CS_URS_2021_02/460431512" TargetMode="External"/><Relationship Id="rId5" Type="http://schemas.openxmlformats.org/officeDocument/2006/relationships/hyperlink" Target="https://podminky.urs.cz/item/CS_URS_2021_02/577144131" TargetMode="External"/><Relationship Id="rId15" Type="http://schemas.openxmlformats.org/officeDocument/2006/relationships/hyperlink" Target="https://podminky.urs.cz/item/CS_URS_2021_02/919735111" TargetMode="External"/><Relationship Id="rId23" Type="http://schemas.openxmlformats.org/officeDocument/2006/relationships/hyperlink" Target="https://podminky.urs.cz/item/CS_URS_2021_02/997221875" TargetMode="External"/><Relationship Id="rId28" Type="http://schemas.openxmlformats.org/officeDocument/2006/relationships/hyperlink" Target="https://podminky.urs.cz/item/CS_URS_2021_02/998225194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2/573191111" TargetMode="External"/><Relationship Id="rId19" Type="http://schemas.openxmlformats.org/officeDocument/2006/relationships/hyperlink" Target="https://podminky.urs.cz/item/CS_URS_2021_02/997221873" TargetMode="External"/><Relationship Id="rId31" Type="http://schemas.openxmlformats.org/officeDocument/2006/relationships/hyperlink" Target="https://podminky.urs.cz/item/CS_URS_2021_02/460161482" TargetMode="External"/><Relationship Id="rId4" Type="http://schemas.openxmlformats.org/officeDocument/2006/relationships/hyperlink" Target="https://podminky.urs.cz/item/CS_URS_2021_02/113154114" TargetMode="External"/><Relationship Id="rId9" Type="http://schemas.openxmlformats.org/officeDocument/2006/relationships/hyperlink" Target="https://podminky.urs.cz/item/CS_URS_2021_02/566901161" TargetMode="External"/><Relationship Id="rId14" Type="http://schemas.openxmlformats.org/officeDocument/2006/relationships/hyperlink" Target="https://podminky.urs.cz/item/CS_URS_2021_02/919731122" TargetMode="External"/><Relationship Id="rId22" Type="http://schemas.openxmlformats.org/officeDocument/2006/relationships/hyperlink" Target="https://podminky.urs.cz/item/CS_URS_2021_02/997221612" TargetMode="External"/><Relationship Id="rId27" Type="http://schemas.openxmlformats.org/officeDocument/2006/relationships/hyperlink" Target="https://podminky.urs.cz/item/CS_URS_2021_02/998225111" TargetMode="External"/><Relationship Id="rId30" Type="http://schemas.openxmlformats.org/officeDocument/2006/relationships/hyperlink" Target="https://podminky.urs.cz/item/CS_URS_2021_02/210950121" TargetMode="External"/><Relationship Id="rId35" Type="http://schemas.openxmlformats.org/officeDocument/2006/relationships/printerSettings" Target="../printerSettings/printerSettings2.bin"/><Relationship Id="rId8" Type="http://schemas.openxmlformats.org/officeDocument/2006/relationships/hyperlink" Target="https://podminky.urs.cz/item/CS_URS_2021_02/573231108" TargetMode="Externa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573191111" TargetMode="External"/><Relationship Id="rId21" Type="http://schemas.openxmlformats.org/officeDocument/2006/relationships/hyperlink" Target="https://podminky.urs.cz/item/CS_URS_2021_02/185851129" TargetMode="External"/><Relationship Id="rId42" Type="http://schemas.openxmlformats.org/officeDocument/2006/relationships/hyperlink" Target="https://podminky.urs.cz/item/CS_URS_2021_02/915231112" TargetMode="External"/><Relationship Id="rId47" Type="http://schemas.openxmlformats.org/officeDocument/2006/relationships/hyperlink" Target="https://podminky.urs.cz/item/CS_URS_2021_02/997221551" TargetMode="External"/><Relationship Id="rId63" Type="http://schemas.openxmlformats.org/officeDocument/2006/relationships/hyperlink" Target="https://podminky.urs.cz/item/CS_URS_2021_02/210100002" TargetMode="External"/><Relationship Id="rId68" Type="http://schemas.openxmlformats.org/officeDocument/2006/relationships/hyperlink" Target="https://podminky.urs.cz/item/CS_URS_2021_02/210220301" TargetMode="External"/><Relationship Id="rId84" Type="http://schemas.openxmlformats.org/officeDocument/2006/relationships/hyperlink" Target="https://podminky.urs.cz/item/CS_URS_2021_02/460161152" TargetMode="External"/><Relationship Id="rId89" Type="http://schemas.openxmlformats.org/officeDocument/2006/relationships/hyperlink" Target="https://podminky.urs.cz/item/CS_URS_2021_02/460431162" TargetMode="External"/><Relationship Id="rId16" Type="http://schemas.openxmlformats.org/officeDocument/2006/relationships/hyperlink" Target="https://podminky.urs.cz/item/CS_URS_2021_02/184802111" TargetMode="External"/><Relationship Id="rId107" Type="http://schemas.openxmlformats.org/officeDocument/2006/relationships/hyperlink" Target="https://podminky.urs.cz/item/CS_URS_2021_02/032903000" TargetMode="External"/><Relationship Id="rId11" Type="http://schemas.openxmlformats.org/officeDocument/2006/relationships/hyperlink" Target="https://podminky.urs.cz/item/CS_URS_2021_02/181411141" TargetMode="External"/><Relationship Id="rId32" Type="http://schemas.openxmlformats.org/officeDocument/2006/relationships/hyperlink" Target="https://podminky.urs.cz/item/CS_URS_2021_02/566901161" TargetMode="External"/><Relationship Id="rId37" Type="http://schemas.openxmlformats.org/officeDocument/2006/relationships/hyperlink" Target="https://podminky.urs.cz/item/CS_URS_2021_02/564851111" TargetMode="External"/><Relationship Id="rId53" Type="http://schemas.openxmlformats.org/officeDocument/2006/relationships/hyperlink" Target="https://podminky.urs.cz/item/CS_URS_2021_02/997221612" TargetMode="External"/><Relationship Id="rId58" Type="http://schemas.openxmlformats.org/officeDocument/2006/relationships/hyperlink" Target="https://podminky.urs.cz/item/CS_URS_2021_02/998223095" TargetMode="External"/><Relationship Id="rId74" Type="http://schemas.openxmlformats.org/officeDocument/2006/relationships/hyperlink" Target="https://podminky.urs.cz/item/CS_URS_2021_02/220110346" TargetMode="External"/><Relationship Id="rId79" Type="http://schemas.openxmlformats.org/officeDocument/2006/relationships/hyperlink" Target="https://podminky.urs.cz/item/CS_URS_2021_02/220182029" TargetMode="External"/><Relationship Id="rId102" Type="http://schemas.openxmlformats.org/officeDocument/2006/relationships/hyperlink" Target="https://podminky.urs.cz/item/CS_URS_2021_02/460744112" TargetMode="External"/><Relationship Id="rId5" Type="http://schemas.openxmlformats.org/officeDocument/2006/relationships/hyperlink" Target="https://podminky.urs.cz/item/CS_URS_2021_02/113107422" TargetMode="External"/><Relationship Id="rId90" Type="http://schemas.openxmlformats.org/officeDocument/2006/relationships/hyperlink" Target="https://podminky.urs.cz/item/CS_URS_2021_02/460431282" TargetMode="External"/><Relationship Id="rId95" Type="http://schemas.openxmlformats.org/officeDocument/2006/relationships/hyperlink" Target="https://podminky.urs.cz/item/CS_URS_2021_02/460632113" TargetMode="External"/><Relationship Id="rId22" Type="http://schemas.openxmlformats.org/officeDocument/2006/relationships/hyperlink" Target="https://podminky.urs.cz/item/CS_URS_2021_02/181951112" TargetMode="External"/><Relationship Id="rId27" Type="http://schemas.openxmlformats.org/officeDocument/2006/relationships/hyperlink" Target="https://podminky.urs.cz/item/CS_URS_2021_02/564851111" TargetMode="External"/><Relationship Id="rId43" Type="http://schemas.openxmlformats.org/officeDocument/2006/relationships/hyperlink" Target="https://podminky.urs.cz/item/CS_URS_2021_02/915621111" TargetMode="External"/><Relationship Id="rId48" Type="http://schemas.openxmlformats.org/officeDocument/2006/relationships/hyperlink" Target="https://podminky.urs.cz/item/CS_URS_2021_02/997221569" TargetMode="External"/><Relationship Id="rId64" Type="http://schemas.openxmlformats.org/officeDocument/2006/relationships/hyperlink" Target="https://podminky.urs.cz/item/CS_URS_2021_02/210100014" TargetMode="External"/><Relationship Id="rId69" Type="http://schemas.openxmlformats.org/officeDocument/2006/relationships/hyperlink" Target="https://podminky.urs.cz/item/CS_URS_2021_02/210220452" TargetMode="External"/><Relationship Id="rId80" Type="http://schemas.openxmlformats.org/officeDocument/2006/relationships/hyperlink" Target="https://podminky.urs.cz/item/CS_URS_2021_02/460010024" TargetMode="External"/><Relationship Id="rId85" Type="http://schemas.openxmlformats.org/officeDocument/2006/relationships/hyperlink" Target="https://podminky.urs.cz/item/CS_URS_2021_02/460161272" TargetMode="External"/><Relationship Id="rId12" Type="http://schemas.openxmlformats.org/officeDocument/2006/relationships/hyperlink" Target="https://podminky.urs.cz/item/CS_URS_2021_02/183205111" TargetMode="External"/><Relationship Id="rId17" Type="http://schemas.openxmlformats.org/officeDocument/2006/relationships/hyperlink" Target="https://podminky.urs.cz/item/CS_URS_2021_02/184802611" TargetMode="External"/><Relationship Id="rId33" Type="http://schemas.openxmlformats.org/officeDocument/2006/relationships/hyperlink" Target="https://podminky.urs.cz/item/CS_URS_2021_02/573191111" TargetMode="External"/><Relationship Id="rId38" Type="http://schemas.openxmlformats.org/officeDocument/2006/relationships/hyperlink" Target="https://podminky.urs.cz/item/CS_URS_2021_02/596211210" TargetMode="External"/><Relationship Id="rId59" Type="http://schemas.openxmlformats.org/officeDocument/2006/relationships/hyperlink" Target="https://podminky.urs.cz/item/CS_URS_2021_02/998225111" TargetMode="External"/><Relationship Id="rId103" Type="http://schemas.openxmlformats.org/officeDocument/2006/relationships/hyperlink" Target="https://podminky.urs.cz/item/CS_URS_2021_02/468051121" TargetMode="External"/><Relationship Id="rId108" Type="http://schemas.openxmlformats.org/officeDocument/2006/relationships/hyperlink" Target="https://podminky.urs.cz/item/CS_URS_2021_02/044002000" TargetMode="External"/><Relationship Id="rId54" Type="http://schemas.openxmlformats.org/officeDocument/2006/relationships/hyperlink" Target="https://podminky.urs.cz/item/CS_URS_2021_02/997221861" TargetMode="External"/><Relationship Id="rId70" Type="http://schemas.openxmlformats.org/officeDocument/2006/relationships/hyperlink" Target="https://podminky.urs.cz/item/CS_URS_2021_02/210950121" TargetMode="External"/><Relationship Id="rId75" Type="http://schemas.openxmlformats.org/officeDocument/2006/relationships/hyperlink" Target="https://podminky.urs.cz/item/CS_URS_2021_02/220182022" TargetMode="External"/><Relationship Id="rId91" Type="http://schemas.openxmlformats.org/officeDocument/2006/relationships/hyperlink" Target="https://podminky.urs.cz/item/CS_URS_2021_02/460431512" TargetMode="External"/><Relationship Id="rId96" Type="http://schemas.openxmlformats.org/officeDocument/2006/relationships/hyperlink" Target="https://podminky.urs.cz/item/CS_URS_2021_02/460632213" TargetMode="External"/><Relationship Id="rId1" Type="http://schemas.openxmlformats.org/officeDocument/2006/relationships/hyperlink" Target="https://podminky.urs.cz/item/CS_URS_2021_02/113106023" TargetMode="External"/><Relationship Id="rId6" Type="http://schemas.openxmlformats.org/officeDocument/2006/relationships/hyperlink" Target="https://podminky.urs.cz/item/CS_URS_2021_02/113154113" TargetMode="External"/><Relationship Id="rId15" Type="http://schemas.openxmlformats.org/officeDocument/2006/relationships/hyperlink" Target="https://podminky.urs.cz/item/CS_URS_2021_02/183403161" TargetMode="External"/><Relationship Id="rId23" Type="http://schemas.openxmlformats.org/officeDocument/2006/relationships/hyperlink" Target="https://podminky.urs.cz/item/CS_URS_2021_02/572404111" TargetMode="External"/><Relationship Id="rId28" Type="http://schemas.openxmlformats.org/officeDocument/2006/relationships/hyperlink" Target="https://podminky.urs.cz/item/CS_URS_2021_02/577144131" TargetMode="External"/><Relationship Id="rId36" Type="http://schemas.openxmlformats.org/officeDocument/2006/relationships/hyperlink" Target="https://podminky.urs.cz/item/CS_URS_2021_02/596211111" TargetMode="External"/><Relationship Id="rId49" Type="http://schemas.openxmlformats.org/officeDocument/2006/relationships/hyperlink" Target="https://podminky.urs.cz/item/CS_URS_2021_02/997221611" TargetMode="External"/><Relationship Id="rId57" Type="http://schemas.openxmlformats.org/officeDocument/2006/relationships/hyperlink" Target="https://podminky.urs.cz/item/CS_URS_2021_02/998223094" TargetMode="External"/><Relationship Id="rId106" Type="http://schemas.openxmlformats.org/officeDocument/2006/relationships/hyperlink" Target="https://podminky.urs.cz/item/CS_URS_2021_02/031002000" TargetMode="External"/><Relationship Id="rId10" Type="http://schemas.openxmlformats.org/officeDocument/2006/relationships/hyperlink" Target="https://podminky.urs.cz/item/CS_URS_2021_02/181351003" TargetMode="External"/><Relationship Id="rId31" Type="http://schemas.openxmlformats.org/officeDocument/2006/relationships/hyperlink" Target="https://podminky.urs.cz/item/CS_URS_2021_02/573231108" TargetMode="External"/><Relationship Id="rId44" Type="http://schemas.openxmlformats.org/officeDocument/2006/relationships/hyperlink" Target="https://podminky.urs.cz/item/CS_URS_2021_02/919731122" TargetMode="External"/><Relationship Id="rId52" Type="http://schemas.openxmlformats.org/officeDocument/2006/relationships/hyperlink" Target="https://podminky.urs.cz/item/CS_URS_2021_02/997221579" TargetMode="External"/><Relationship Id="rId60" Type="http://schemas.openxmlformats.org/officeDocument/2006/relationships/hyperlink" Target="https://podminky.urs.cz/item/CS_URS_2021_02/998225194" TargetMode="External"/><Relationship Id="rId65" Type="http://schemas.openxmlformats.org/officeDocument/2006/relationships/hyperlink" Target="https://podminky.urs.cz/item/CS_URS_2021_02/210100281" TargetMode="External"/><Relationship Id="rId73" Type="http://schemas.openxmlformats.org/officeDocument/2006/relationships/hyperlink" Target="https://podminky.urs.cz/item/CS_URS_2021_02/220110192" TargetMode="External"/><Relationship Id="rId78" Type="http://schemas.openxmlformats.org/officeDocument/2006/relationships/hyperlink" Target="https://podminky.urs.cz/item/CS_URS_2021_02/220182027" TargetMode="External"/><Relationship Id="rId81" Type="http://schemas.openxmlformats.org/officeDocument/2006/relationships/hyperlink" Target="https://podminky.urs.cz/item/CS_URS_2021_02/460010025" TargetMode="External"/><Relationship Id="rId86" Type="http://schemas.openxmlformats.org/officeDocument/2006/relationships/hyperlink" Target="https://podminky.urs.cz/item/CS_URS_2021_02/460161482" TargetMode="External"/><Relationship Id="rId94" Type="http://schemas.openxmlformats.org/officeDocument/2006/relationships/hyperlink" Target="https://podminky.urs.cz/item/CS_URS_2021_02/460631214" TargetMode="External"/><Relationship Id="rId99" Type="http://schemas.openxmlformats.org/officeDocument/2006/relationships/hyperlink" Target="https://podminky.urs.cz/item/CS_URS_2021_02/460641412" TargetMode="External"/><Relationship Id="rId101" Type="http://schemas.openxmlformats.org/officeDocument/2006/relationships/hyperlink" Target="https://podminky.urs.cz/item/CS_URS_2021_02/460641113" TargetMode="External"/><Relationship Id="rId4" Type="http://schemas.openxmlformats.org/officeDocument/2006/relationships/hyperlink" Target="https://podminky.urs.cz/item/CS_URS_2021_02/113107412" TargetMode="External"/><Relationship Id="rId9" Type="http://schemas.openxmlformats.org/officeDocument/2006/relationships/hyperlink" Target="https://podminky.urs.cz/item/CS_URS_2021_02/181111111" TargetMode="External"/><Relationship Id="rId13" Type="http://schemas.openxmlformats.org/officeDocument/2006/relationships/hyperlink" Target="https://podminky.urs.cz/item/CS_URS_2021_02/183403114" TargetMode="External"/><Relationship Id="rId18" Type="http://schemas.openxmlformats.org/officeDocument/2006/relationships/hyperlink" Target="https://podminky.urs.cz/item/CS_URS_2021_02/185803111" TargetMode="External"/><Relationship Id="rId39" Type="http://schemas.openxmlformats.org/officeDocument/2006/relationships/hyperlink" Target="https://podminky.urs.cz/item/CS_URS_2021_02/566901173" TargetMode="External"/><Relationship Id="rId109" Type="http://schemas.openxmlformats.org/officeDocument/2006/relationships/printerSettings" Target="../printerSettings/printerSettings3.bin"/><Relationship Id="rId34" Type="http://schemas.openxmlformats.org/officeDocument/2006/relationships/hyperlink" Target="https://podminky.urs.cz/item/CS_URS_2021_02/566901173" TargetMode="External"/><Relationship Id="rId50" Type="http://schemas.openxmlformats.org/officeDocument/2006/relationships/hyperlink" Target="https://podminky.urs.cz/item/CS_URS_2021_02/997221873" TargetMode="External"/><Relationship Id="rId55" Type="http://schemas.openxmlformats.org/officeDocument/2006/relationships/hyperlink" Target="https://podminky.urs.cz/item/CS_URS_2021_02/997221875" TargetMode="External"/><Relationship Id="rId76" Type="http://schemas.openxmlformats.org/officeDocument/2006/relationships/hyperlink" Target="https://podminky.urs.cz/item/CS_URS_2021_02/220182023" TargetMode="External"/><Relationship Id="rId97" Type="http://schemas.openxmlformats.org/officeDocument/2006/relationships/hyperlink" Target="https://podminky.urs.cz/item/CS_URS_2021_02/460641113" TargetMode="External"/><Relationship Id="rId104" Type="http://schemas.openxmlformats.org/officeDocument/2006/relationships/hyperlink" Target="https://podminky.urs.cz/item/CS_URS_2021_02/012303000" TargetMode="External"/><Relationship Id="rId7" Type="http://schemas.openxmlformats.org/officeDocument/2006/relationships/hyperlink" Target="https://podminky.urs.cz/item/CS_URS_2021_02/113154114" TargetMode="External"/><Relationship Id="rId71" Type="http://schemas.openxmlformats.org/officeDocument/2006/relationships/hyperlink" Target="https://podminky.urs.cz/item/CS_URS_2021_02/218100014" TargetMode="External"/><Relationship Id="rId92" Type="http://schemas.openxmlformats.org/officeDocument/2006/relationships/hyperlink" Target="https://podminky.urs.cz/item/CS_URS_2021_02/460531113" TargetMode="External"/><Relationship Id="rId2" Type="http://schemas.openxmlformats.org/officeDocument/2006/relationships/hyperlink" Target="https://podminky.urs.cz/item/CS_URS_2021_02/113107170" TargetMode="External"/><Relationship Id="rId29" Type="http://schemas.openxmlformats.org/officeDocument/2006/relationships/hyperlink" Target="https://podminky.urs.cz/item/CS_URS_2021_02/573231108" TargetMode="External"/><Relationship Id="rId24" Type="http://schemas.openxmlformats.org/officeDocument/2006/relationships/hyperlink" Target="https://podminky.urs.cz/item/CS_URS_2021_02/578132113" TargetMode="External"/><Relationship Id="rId40" Type="http://schemas.openxmlformats.org/officeDocument/2006/relationships/hyperlink" Target="https://podminky.urs.cz/item/CS_URS_2021_02/566901132" TargetMode="External"/><Relationship Id="rId45" Type="http://schemas.openxmlformats.org/officeDocument/2006/relationships/hyperlink" Target="https://podminky.urs.cz/item/CS_URS_2021_02/919735111" TargetMode="External"/><Relationship Id="rId66" Type="http://schemas.openxmlformats.org/officeDocument/2006/relationships/hyperlink" Target="https://podminky.urs.cz/item/CS_URS_2021_02/210813011" TargetMode="External"/><Relationship Id="rId87" Type="http://schemas.openxmlformats.org/officeDocument/2006/relationships/hyperlink" Target="https://podminky.urs.cz/item/CS_URS_2021_02/460391123" TargetMode="External"/><Relationship Id="rId110" Type="http://schemas.openxmlformats.org/officeDocument/2006/relationships/drawing" Target="../drawings/drawing3.xml"/><Relationship Id="rId61" Type="http://schemas.openxmlformats.org/officeDocument/2006/relationships/hyperlink" Target="https://podminky.urs.cz/item/CS_URS_2021_02/998225195" TargetMode="External"/><Relationship Id="rId82" Type="http://schemas.openxmlformats.org/officeDocument/2006/relationships/hyperlink" Target="https://podminky.urs.cz/item/CS_URS_2021_02/460070753" TargetMode="External"/><Relationship Id="rId19" Type="http://schemas.openxmlformats.org/officeDocument/2006/relationships/hyperlink" Target="https://podminky.urs.cz/item/CS_URS_2021_02/185804311" TargetMode="External"/><Relationship Id="rId14" Type="http://schemas.openxmlformats.org/officeDocument/2006/relationships/hyperlink" Target="https://podminky.urs.cz/item/CS_URS_2021_02/183403153" TargetMode="External"/><Relationship Id="rId30" Type="http://schemas.openxmlformats.org/officeDocument/2006/relationships/hyperlink" Target="https://podminky.urs.cz/item/CS_URS_2021_02/577145032" TargetMode="External"/><Relationship Id="rId35" Type="http://schemas.openxmlformats.org/officeDocument/2006/relationships/hyperlink" Target="https://podminky.urs.cz/item/CS_URS_2021_02/566901132" TargetMode="External"/><Relationship Id="rId56" Type="http://schemas.openxmlformats.org/officeDocument/2006/relationships/hyperlink" Target="https://podminky.urs.cz/item/CS_URS_2021_02/998223011" TargetMode="External"/><Relationship Id="rId77" Type="http://schemas.openxmlformats.org/officeDocument/2006/relationships/hyperlink" Target="https://podminky.urs.cz/item/CS_URS_2021_02/220182025" TargetMode="External"/><Relationship Id="rId100" Type="http://schemas.openxmlformats.org/officeDocument/2006/relationships/hyperlink" Target="https://podminky.urs.cz/item/CS_URS_2021_02/460742132" TargetMode="External"/><Relationship Id="rId105" Type="http://schemas.openxmlformats.org/officeDocument/2006/relationships/hyperlink" Target="https://podminky.urs.cz/item/CS_URS_2021_02/013254000" TargetMode="External"/><Relationship Id="rId8" Type="http://schemas.openxmlformats.org/officeDocument/2006/relationships/hyperlink" Target="https://podminky.urs.cz/item/CS_URS_2021_02/121112003" TargetMode="External"/><Relationship Id="rId51" Type="http://schemas.openxmlformats.org/officeDocument/2006/relationships/hyperlink" Target="https://podminky.urs.cz/item/CS_URS_2021_02/997221571" TargetMode="External"/><Relationship Id="rId72" Type="http://schemas.openxmlformats.org/officeDocument/2006/relationships/hyperlink" Target="https://podminky.urs.cz/item/CS_URS_2021_02/218813033" TargetMode="External"/><Relationship Id="rId93" Type="http://schemas.openxmlformats.org/officeDocument/2006/relationships/hyperlink" Target="https://podminky.urs.cz/item/CS_URS_2021_02/460531811" TargetMode="External"/><Relationship Id="rId98" Type="http://schemas.openxmlformats.org/officeDocument/2006/relationships/hyperlink" Target="https://podminky.urs.cz/item/CS_URS_2021_02/460641411" TargetMode="External"/><Relationship Id="rId3" Type="http://schemas.openxmlformats.org/officeDocument/2006/relationships/hyperlink" Target="https://podminky.urs.cz/item/CS_URS_2021_02/113107181" TargetMode="External"/><Relationship Id="rId25" Type="http://schemas.openxmlformats.org/officeDocument/2006/relationships/hyperlink" Target="https://podminky.urs.cz/item/CS_URS_2021_02/565175111" TargetMode="External"/><Relationship Id="rId46" Type="http://schemas.openxmlformats.org/officeDocument/2006/relationships/hyperlink" Target="https://podminky.urs.cz/item/CS_URS_2021_02/979054451" TargetMode="External"/><Relationship Id="rId67" Type="http://schemas.openxmlformats.org/officeDocument/2006/relationships/hyperlink" Target="https://podminky.urs.cz/item/CS_URS_2021_02/210813033" TargetMode="External"/><Relationship Id="rId20" Type="http://schemas.openxmlformats.org/officeDocument/2006/relationships/hyperlink" Target="https://podminky.urs.cz/item/CS_URS_2021_02/185851121" TargetMode="External"/><Relationship Id="rId41" Type="http://schemas.openxmlformats.org/officeDocument/2006/relationships/hyperlink" Target="https://podminky.urs.cz/item/CS_URS_2021_02/599141111" TargetMode="External"/><Relationship Id="rId62" Type="http://schemas.openxmlformats.org/officeDocument/2006/relationships/hyperlink" Target="https://podminky.urs.cz/item/CS_URS_2021_02/998231311" TargetMode="External"/><Relationship Id="rId83" Type="http://schemas.openxmlformats.org/officeDocument/2006/relationships/hyperlink" Target="https://podminky.urs.cz/item/CS_URS_2021_02/460131113" TargetMode="External"/><Relationship Id="rId88" Type="http://schemas.openxmlformats.org/officeDocument/2006/relationships/hyperlink" Target="https://podminky.urs.cz/item/CS_URS_2021_02/4604211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>
      <selection activeCell="AA10" sqref="AA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20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9"/>
      <c r="BE5" s="20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208" t="s">
        <v>1103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9"/>
      <c r="BE6" s="205"/>
      <c r="BS6" s="16" t="s">
        <v>17</v>
      </c>
    </row>
    <row r="7" spans="1:74" ht="12" customHeight="1">
      <c r="B7" s="19"/>
      <c r="D7" s="26" t="s">
        <v>18</v>
      </c>
      <c r="K7" s="24" t="s">
        <v>19</v>
      </c>
      <c r="AK7" s="26" t="s">
        <v>20</v>
      </c>
      <c r="AN7" s="24" t="s">
        <v>21</v>
      </c>
      <c r="AR7" s="19"/>
      <c r="BE7" s="205"/>
      <c r="BS7" s="16" t="s">
        <v>22</v>
      </c>
    </row>
    <row r="8" spans="1:74" ht="12" customHeight="1">
      <c r="B8" s="19"/>
      <c r="D8" s="26" t="s">
        <v>23</v>
      </c>
      <c r="K8" s="24" t="s">
        <v>24</v>
      </c>
      <c r="AK8" s="26" t="s">
        <v>25</v>
      </c>
      <c r="AN8" s="27" t="s">
        <v>26</v>
      </c>
      <c r="AR8" s="19"/>
      <c r="BE8" s="205"/>
      <c r="BS8" s="16" t="s">
        <v>27</v>
      </c>
    </row>
    <row r="9" spans="1:74" ht="29.25" customHeight="1">
      <c r="B9" s="19"/>
      <c r="D9" s="23" t="s">
        <v>28</v>
      </c>
      <c r="K9" s="28" t="s">
        <v>29</v>
      </c>
      <c r="AK9" s="23" t="s">
        <v>30</v>
      </c>
      <c r="AN9" s="28" t="s">
        <v>31</v>
      </c>
      <c r="AR9" s="19"/>
      <c r="BE9" s="205"/>
      <c r="BS9" s="16" t="s">
        <v>32</v>
      </c>
    </row>
    <row r="10" spans="1:74" ht="12" customHeight="1">
      <c r="B10" s="19"/>
      <c r="D10" s="26" t="s">
        <v>33</v>
      </c>
      <c r="AK10" s="26" t="s">
        <v>34</v>
      </c>
      <c r="AN10" s="24" t="s">
        <v>35</v>
      </c>
      <c r="AR10" s="19"/>
      <c r="BE10" s="205"/>
      <c r="BS10" s="16" t="s">
        <v>17</v>
      </c>
    </row>
    <row r="11" spans="1:74" ht="18.399999999999999" customHeight="1">
      <c r="B11" s="19"/>
      <c r="E11" s="24" t="s">
        <v>36</v>
      </c>
      <c r="AK11" s="26" t="s">
        <v>37</v>
      </c>
      <c r="AN11" s="24" t="s">
        <v>38</v>
      </c>
      <c r="AR11" s="19"/>
      <c r="BE11" s="205"/>
      <c r="BS11" s="16" t="s">
        <v>17</v>
      </c>
    </row>
    <row r="12" spans="1:74" ht="6.95" customHeight="1">
      <c r="B12" s="19"/>
      <c r="AR12" s="19"/>
      <c r="BE12" s="205"/>
      <c r="BS12" s="16" t="s">
        <v>17</v>
      </c>
    </row>
    <row r="13" spans="1:74" ht="12" customHeight="1">
      <c r="B13" s="19"/>
      <c r="D13" s="26" t="s">
        <v>39</v>
      </c>
      <c r="AK13" s="26" t="s">
        <v>34</v>
      </c>
      <c r="AN13" s="29" t="s">
        <v>40</v>
      </c>
      <c r="AR13" s="19"/>
      <c r="BE13" s="205"/>
      <c r="BS13" s="16" t="s">
        <v>17</v>
      </c>
    </row>
    <row r="14" spans="1:74" ht="12.75">
      <c r="B14" s="19"/>
      <c r="E14" s="209" t="s">
        <v>40</v>
      </c>
      <c r="F14" s="210"/>
      <c r="G14" s="210"/>
      <c r="H14" s="210"/>
      <c r="I14" s="210"/>
      <c r="J14" s="210"/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210"/>
      <c r="AH14" s="210"/>
      <c r="AI14" s="210"/>
      <c r="AJ14" s="210"/>
      <c r="AK14" s="26" t="s">
        <v>37</v>
      </c>
      <c r="AN14" s="29" t="s">
        <v>40</v>
      </c>
      <c r="AR14" s="19"/>
      <c r="BE14" s="205"/>
      <c r="BS14" s="16" t="s">
        <v>17</v>
      </c>
    </row>
    <row r="15" spans="1:74" ht="6.95" customHeight="1">
      <c r="B15" s="19"/>
      <c r="AR15" s="19"/>
      <c r="BE15" s="205"/>
      <c r="BS15" s="16" t="s">
        <v>4</v>
      </c>
    </row>
    <row r="16" spans="1:74" ht="12" customHeight="1">
      <c r="B16" s="19"/>
      <c r="D16" s="26" t="s">
        <v>41</v>
      </c>
      <c r="AK16" s="26" t="s">
        <v>34</v>
      </c>
      <c r="AN16" s="24" t="s">
        <v>42</v>
      </c>
      <c r="AR16" s="19"/>
      <c r="BE16" s="205"/>
      <c r="BS16" s="16" t="s">
        <v>4</v>
      </c>
    </row>
    <row r="17" spans="2:71" ht="18.399999999999999" customHeight="1">
      <c r="B17" s="19"/>
      <c r="E17" s="24" t="s">
        <v>43</v>
      </c>
      <c r="AK17" s="26" t="s">
        <v>37</v>
      </c>
      <c r="AN17" s="24" t="s">
        <v>44</v>
      </c>
      <c r="AR17" s="19"/>
      <c r="BE17" s="205"/>
      <c r="BS17" s="16" t="s">
        <v>45</v>
      </c>
    </row>
    <row r="18" spans="2:71" ht="6.95" customHeight="1">
      <c r="B18" s="19"/>
      <c r="AR18" s="19"/>
      <c r="BE18" s="205"/>
      <c r="BS18" s="16" t="s">
        <v>6</v>
      </c>
    </row>
    <row r="19" spans="2:71" ht="12" customHeight="1">
      <c r="B19" s="19"/>
      <c r="D19" s="26" t="s">
        <v>46</v>
      </c>
      <c r="AK19" s="26" t="s">
        <v>34</v>
      </c>
      <c r="AN19" s="24" t="s">
        <v>47</v>
      </c>
      <c r="AR19" s="19"/>
      <c r="BE19" s="205"/>
      <c r="BS19" s="16" t="s">
        <v>6</v>
      </c>
    </row>
    <row r="20" spans="2:71" ht="18.399999999999999" customHeight="1">
      <c r="B20" s="19"/>
      <c r="E20" s="24" t="s">
        <v>43</v>
      </c>
      <c r="AK20" s="26" t="s">
        <v>37</v>
      </c>
      <c r="AN20" s="24" t="s">
        <v>47</v>
      </c>
      <c r="AR20" s="19"/>
      <c r="BE20" s="205"/>
      <c r="BS20" s="16" t="s">
        <v>4</v>
      </c>
    </row>
    <row r="21" spans="2:71" ht="6.95" customHeight="1">
      <c r="B21" s="19"/>
      <c r="AR21" s="19"/>
      <c r="BE21" s="205"/>
    </row>
    <row r="22" spans="2:71" ht="12" customHeight="1">
      <c r="B22" s="19"/>
      <c r="D22" s="26" t="s">
        <v>48</v>
      </c>
      <c r="AR22" s="19"/>
      <c r="BE22" s="205"/>
    </row>
    <row r="23" spans="2:71" ht="47.25" customHeight="1">
      <c r="B23" s="19"/>
      <c r="E23" s="211" t="s">
        <v>49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19"/>
      <c r="BE23" s="205"/>
    </row>
    <row r="24" spans="2:71" ht="6.95" customHeight="1">
      <c r="B24" s="19"/>
      <c r="AR24" s="19"/>
      <c r="BE24" s="205"/>
    </row>
    <row r="25" spans="2:71" ht="6.95" customHeight="1">
      <c r="B25" s="19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9"/>
      <c r="BE25" s="205"/>
    </row>
    <row r="26" spans="2:71" s="1" customFormat="1" ht="25.9" customHeight="1">
      <c r="B26" s="32"/>
      <c r="D26" s="33" t="s">
        <v>50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2">
        <f>ROUND(AG54,2)</f>
        <v>0</v>
      </c>
      <c r="AL26" s="213"/>
      <c r="AM26" s="213"/>
      <c r="AN26" s="213"/>
      <c r="AO26" s="213"/>
      <c r="AR26" s="32"/>
      <c r="BE26" s="205"/>
    </row>
    <row r="27" spans="2:71" s="1" customFormat="1" ht="6.95" customHeight="1">
      <c r="B27" s="32"/>
      <c r="AR27" s="32"/>
      <c r="BE27" s="205"/>
    </row>
    <row r="28" spans="2:71" s="1" customFormat="1" ht="12.75">
      <c r="B28" s="32"/>
      <c r="L28" s="214" t="s">
        <v>51</v>
      </c>
      <c r="M28" s="214"/>
      <c r="N28" s="214"/>
      <c r="O28" s="214"/>
      <c r="P28" s="214"/>
      <c r="W28" s="214" t="s">
        <v>52</v>
      </c>
      <c r="X28" s="214"/>
      <c r="Y28" s="214"/>
      <c r="Z28" s="214"/>
      <c r="AA28" s="214"/>
      <c r="AB28" s="214"/>
      <c r="AC28" s="214"/>
      <c r="AD28" s="214"/>
      <c r="AE28" s="214"/>
      <c r="AK28" s="214" t="s">
        <v>53</v>
      </c>
      <c r="AL28" s="214"/>
      <c r="AM28" s="214"/>
      <c r="AN28" s="214"/>
      <c r="AO28" s="214"/>
      <c r="AR28" s="32"/>
      <c r="BE28" s="205"/>
    </row>
    <row r="29" spans="2:71" s="2" customFormat="1" ht="14.45" customHeight="1">
      <c r="B29" s="35"/>
      <c r="D29" s="26" t="s">
        <v>54</v>
      </c>
      <c r="F29" s="26" t="s">
        <v>55</v>
      </c>
      <c r="L29" s="199">
        <v>0.21</v>
      </c>
      <c r="M29" s="198"/>
      <c r="N29" s="198"/>
      <c r="O29" s="198"/>
      <c r="P29" s="198"/>
      <c r="W29" s="197">
        <f>ROUND(AZ54,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ROUND(AV54, 2)</f>
        <v>0</v>
      </c>
      <c r="AL29" s="198"/>
      <c r="AM29" s="198"/>
      <c r="AN29" s="198"/>
      <c r="AO29" s="198"/>
      <c r="AR29" s="35"/>
      <c r="BE29" s="206"/>
    </row>
    <row r="30" spans="2:71" s="2" customFormat="1" ht="14.45" customHeight="1">
      <c r="B30" s="35"/>
      <c r="F30" s="26" t="s">
        <v>56</v>
      </c>
      <c r="L30" s="199">
        <v>0.15</v>
      </c>
      <c r="M30" s="198"/>
      <c r="N30" s="198"/>
      <c r="O30" s="198"/>
      <c r="P30" s="198"/>
      <c r="W30" s="197">
        <f>ROUND(BA54,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ROUND(AW54, 2)</f>
        <v>0</v>
      </c>
      <c r="AL30" s="198"/>
      <c r="AM30" s="198"/>
      <c r="AN30" s="198"/>
      <c r="AO30" s="198"/>
      <c r="AR30" s="35"/>
      <c r="BE30" s="206"/>
    </row>
    <row r="31" spans="2:71" s="2" customFormat="1" ht="14.45" hidden="1" customHeight="1">
      <c r="B31" s="35"/>
      <c r="F31" s="26" t="s">
        <v>57</v>
      </c>
      <c r="L31" s="199">
        <v>0.21</v>
      </c>
      <c r="M31" s="198"/>
      <c r="N31" s="198"/>
      <c r="O31" s="198"/>
      <c r="P31" s="198"/>
      <c r="W31" s="197">
        <f>ROUND(BB54,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206"/>
    </row>
    <row r="32" spans="2:71" s="2" customFormat="1" ht="14.45" hidden="1" customHeight="1">
      <c r="B32" s="35"/>
      <c r="F32" s="26" t="s">
        <v>58</v>
      </c>
      <c r="L32" s="199">
        <v>0.15</v>
      </c>
      <c r="M32" s="198"/>
      <c r="N32" s="198"/>
      <c r="O32" s="198"/>
      <c r="P32" s="198"/>
      <c r="W32" s="197">
        <f>ROUND(BC54,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206"/>
    </row>
    <row r="33" spans="2:44" s="2" customFormat="1" ht="14.45" hidden="1" customHeight="1">
      <c r="B33" s="35"/>
      <c r="F33" s="26" t="s">
        <v>59</v>
      </c>
      <c r="L33" s="199">
        <v>0</v>
      </c>
      <c r="M33" s="198"/>
      <c r="N33" s="198"/>
      <c r="O33" s="198"/>
      <c r="P33" s="198"/>
      <c r="W33" s="197">
        <f>ROUND(BD54,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</row>
    <row r="34" spans="2:44" s="1" customFormat="1" ht="6.95" customHeight="1">
      <c r="B34" s="32"/>
      <c r="AR34" s="32"/>
    </row>
    <row r="35" spans="2:44" s="1" customFormat="1" ht="25.9" customHeight="1">
      <c r="B35" s="32"/>
      <c r="C35" s="36"/>
      <c r="D35" s="37" t="s">
        <v>60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61</v>
      </c>
      <c r="U35" s="38"/>
      <c r="V35" s="38"/>
      <c r="W35" s="38"/>
      <c r="X35" s="200" t="s">
        <v>62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2"/>
    </row>
    <row r="36" spans="2:44" s="1" customFormat="1" ht="6.95" customHeight="1">
      <c r="B36" s="32"/>
      <c r="AR36" s="32"/>
    </row>
    <row r="37" spans="2:44" s="1" customFormat="1" ht="6.95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44" s="1" customFormat="1" ht="6.95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44" s="1" customFormat="1" ht="24.95" customHeight="1">
      <c r="B42" s="32"/>
      <c r="C42" s="20" t="s">
        <v>63</v>
      </c>
      <c r="AR42" s="32"/>
    </row>
    <row r="43" spans="2:44" s="1" customFormat="1" ht="6.95" customHeight="1">
      <c r="B43" s="32"/>
      <c r="AR43" s="32"/>
    </row>
    <row r="44" spans="2:44" s="3" customFormat="1" ht="12" customHeight="1">
      <c r="B44" s="44"/>
      <c r="C44" s="26" t="s">
        <v>13</v>
      </c>
      <c r="L44" s="3" t="str">
        <f>K5</f>
        <v>Brno</v>
      </c>
      <c r="AR44" s="44"/>
    </row>
    <row r="45" spans="2:44" s="4" customFormat="1" ht="36.950000000000003" customHeight="1">
      <c r="B45" s="45"/>
      <c r="C45" s="46" t="s">
        <v>16</v>
      </c>
      <c r="L45" s="188" t="str">
        <f>K6</f>
        <v>Oprava a propojení optické trasy mezi SSZ SSZ 5.16 Bubeníčkova – Koperníkova a SSZ 5.04 Zábrdovická - Šámalova</v>
      </c>
      <c r="M45" s="189"/>
      <c r="N45" s="189"/>
      <c r="O45" s="189"/>
      <c r="P45" s="189"/>
      <c r="Q45" s="189"/>
      <c r="R45" s="189"/>
      <c r="S45" s="189"/>
      <c r="T45" s="189"/>
      <c r="U45" s="189"/>
      <c r="V45" s="189"/>
      <c r="W45" s="189"/>
      <c r="X45" s="189"/>
      <c r="Y45" s="189"/>
      <c r="Z45" s="189"/>
      <c r="AA45" s="189"/>
      <c r="AB45" s="189"/>
      <c r="AC45" s="189"/>
      <c r="AD45" s="189"/>
      <c r="AE45" s="189"/>
      <c r="AF45" s="189"/>
      <c r="AG45" s="189"/>
      <c r="AH45" s="189"/>
      <c r="AI45" s="189"/>
      <c r="AJ45" s="189"/>
      <c r="AK45" s="189"/>
      <c r="AL45" s="189"/>
      <c r="AM45" s="189"/>
      <c r="AN45" s="189"/>
      <c r="AO45" s="189"/>
      <c r="AR45" s="45"/>
    </row>
    <row r="46" spans="2:44" s="1" customFormat="1" ht="6.95" customHeight="1">
      <c r="B46" s="32"/>
      <c r="AR46" s="32"/>
    </row>
    <row r="47" spans="2:44" s="1" customFormat="1" ht="12" customHeight="1">
      <c r="B47" s="32"/>
      <c r="C47" s="26" t="s">
        <v>23</v>
      </c>
      <c r="L47" s="47" t="str">
        <f>IF(K8="","",K8)</f>
        <v>Brno - Židenice</v>
      </c>
      <c r="AI47" s="26" t="s">
        <v>25</v>
      </c>
      <c r="AM47" s="190" t="str">
        <f>IF(AN8= "","",AN8)</f>
        <v>3. 9. 2021</v>
      </c>
      <c r="AN47" s="190"/>
      <c r="AR47" s="32"/>
    </row>
    <row r="48" spans="2:44" s="1" customFormat="1" ht="6.95" customHeight="1">
      <c r="B48" s="32"/>
      <c r="AR48" s="32"/>
    </row>
    <row r="49" spans="1:91" s="1" customFormat="1" ht="15.2" customHeight="1">
      <c r="B49" s="32"/>
      <c r="C49" s="26" t="s">
        <v>33</v>
      </c>
      <c r="L49" s="3" t="str">
        <f>IF(E11= "","",E11)</f>
        <v>Brněnské komunikace, a.s.</v>
      </c>
      <c r="AI49" s="26" t="s">
        <v>41</v>
      </c>
      <c r="AM49" s="191" t="str">
        <f>IF(E17="","",E17)</f>
        <v>Ing. Luděk Obrdlík</v>
      </c>
      <c r="AN49" s="192"/>
      <c r="AO49" s="192"/>
      <c r="AP49" s="192"/>
      <c r="AR49" s="32"/>
      <c r="AS49" s="193" t="s">
        <v>64</v>
      </c>
      <c r="AT49" s="194"/>
      <c r="AU49" s="49"/>
      <c r="AV49" s="49"/>
      <c r="AW49" s="49"/>
      <c r="AX49" s="49"/>
      <c r="AY49" s="49"/>
      <c r="AZ49" s="49"/>
      <c r="BA49" s="49"/>
      <c r="BB49" s="49"/>
      <c r="BC49" s="49"/>
      <c r="BD49" s="50"/>
    </row>
    <row r="50" spans="1:91" s="1" customFormat="1" ht="15.2" customHeight="1">
      <c r="B50" s="32"/>
      <c r="C50" s="26" t="s">
        <v>39</v>
      </c>
      <c r="L50" s="3" t="str">
        <f>IF(E14= "Vyplň údaj","",E14)</f>
        <v/>
      </c>
      <c r="AI50" s="26" t="s">
        <v>46</v>
      </c>
      <c r="AM50" s="191" t="str">
        <f>IF(E20="","",E20)</f>
        <v>Ing. Luděk Obrdlík</v>
      </c>
      <c r="AN50" s="192"/>
      <c r="AO50" s="192"/>
      <c r="AP50" s="192"/>
      <c r="AR50" s="32"/>
      <c r="AS50" s="195"/>
      <c r="AT50" s="196"/>
      <c r="BD50" s="51"/>
    </row>
    <row r="51" spans="1:91" s="1" customFormat="1" ht="10.9" customHeight="1">
      <c r="B51" s="32"/>
      <c r="AR51" s="32"/>
      <c r="AS51" s="195"/>
      <c r="AT51" s="196"/>
      <c r="BD51" s="51"/>
    </row>
    <row r="52" spans="1:91" s="1" customFormat="1" ht="29.25" customHeight="1">
      <c r="B52" s="32"/>
      <c r="C52" s="184" t="s">
        <v>65</v>
      </c>
      <c r="D52" s="185"/>
      <c r="E52" s="185"/>
      <c r="F52" s="185"/>
      <c r="G52" s="185"/>
      <c r="H52" s="52"/>
      <c r="I52" s="186" t="s">
        <v>66</v>
      </c>
      <c r="J52" s="185"/>
      <c r="K52" s="185"/>
      <c r="L52" s="185"/>
      <c r="M52" s="185"/>
      <c r="N52" s="185"/>
      <c r="O52" s="185"/>
      <c r="P52" s="185"/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B52" s="185"/>
      <c r="AC52" s="185"/>
      <c r="AD52" s="185"/>
      <c r="AE52" s="185"/>
      <c r="AF52" s="185"/>
      <c r="AG52" s="187" t="s">
        <v>67</v>
      </c>
      <c r="AH52" s="185"/>
      <c r="AI52" s="185"/>
      <c r="AJ52" s="185"/>
      <c r="AK52" s="185"/>
      <c r="AL52" s="185"/>
      <c r="AM52" s="185"/>
      <c r="AN52" s="186" t="s">
        <v>68</v>
      </c>
      <c r="AO52" s="185"/>
      <c r="AP52" s="185"/>
      <c r="AQ52" s="53" t="s">
        <v>69</v>
      </c>
      <c r="AR52" s="32"/>
      <c r="AS52" s="54" t="s">
        <v>70</v>
      </c>
      <c r="AT52" s="55" t="s">
        <v>71</v>
      </c>
      <c r="AU52" s="55" t="s">
        <v>72</v>
      </c>
      <c r="AV52" s="55" t="s">
        <v>73</v>
      </c>
      <c r="AW52" s="55" t="s">
        <v>74</v>
      </c>
      <c r="AX52" s="55" t="s">
        <v>75</v>
      </c>
      <c r="AY52" s="55" t="s">
        <v>76</v>
      </c>
      <c r="AZ52" s="55" t="s">
        <v>77</v>
      </c>
      <c r="BA52" s="55" t="s">
        <v>78</v>
      </c>
      <c r="BB52" s="55" t="s">
        <v>79</v>
      </c>
      <c r="BC52" s="55" t="s">
        <v>80</v>
      </c>
      <c r="BD52" s="56" t="s">
        <v>81</v>
      </c>
    </row>
    <row r="53" spans="1:91" s="1" customFormat="1" ht="10.9" customHeight="1">
      <c r="B53" s="32"/>
      <c r="AR53" s="32"/>
      <c r="AS53" s="57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50"/>
    </row>
    <row r="54" spans="1:91" s="5" customFormat="1" ht="32.450000000000003" customHeight="1">
      <c r="B54" s="58"/>
      <c r="C54" s="59" t="s">
        <v>82</v>
      </c>
      <c r="D54" s="60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0"/>
      <c r="AB54" s="60"/>
      <c r="AC54" s="60"/>
      <c r="AD54" s="60"/>
      <c r="AE54" s="60"/>
      <c r="AF54" s="60"/>
      <c r="AG54" s="182">
        <f>ROUND(SUM(AG55:AG56),2)</f>
        <v>0</v>
      </c>
      <c r="AH54" s="182"/>
      <c r="AI54" s="182"/>
      <c r="AJ54" s="182"/>
      <c r="AK54" s="182"/>
      <c r="AL54" s="182"/>
      <c r="AM54" s="182"/>
      <c r="AN54" s="183">
        <f>SUM(AG54,AT54)</f>
        <v>0</v>
      </c>
      <c r="AO54" s="183"/>
      <c r="AP54" s="183"/>
      <c r="AQ54" s="62" t="s">
        <v>47</v>
      </c>
      <c r="AR54" s="58"/>
      <c r="AS54" s="63">
        <f>ROUND(SUM(AS55:AS56),2)</f>
        <v>0</v>
      </c>
      <c r="AT54" s="64">
        <f>ROUND(SUM(AV54:AW54),2)</f>
        <v>0</v>
      </c>
      <c r="AU54" s="65">
        <f>ROUND(SUM(AU55:AU56),5)</f>
        <v>0</v>
      </c>
      <c r="AV54" s="64">
        <f>ROUND(AZ54*L29,2)</f>
        <v>0</v>
      </c>
      <c r="AW54" s="64">
        <f>ROUND(BA54*L30,2)</f>
        <v>0</v>
      </c>
      <c r="AX54" s="64">
        <f>ROUND(BB54*L29,2)</f>
        <v>0</v>
      </c>
      <c r="AY54" s="64">
        <f>ROUND(BC54*L30,2)</f>
        <v>0</v>
      </c>
      <c r="AZ54" s="64">
        <f>ROUND(SUM(AZ55:AZ56),2)</f>
        <v>0</v>
      </c>
      <c r="BA54" s="64">
        <f>ROUND(SUM(BA55:BA56),2)</f>
        <v>0</v>
      </c>
      <c r="BB54" s="64">
        <f>ROUND(SUM(BB55:BB56),2)</f>
        <v>0</v>
      </c>
      <c r="BC54" s="64">
        <f>ROUND(SUM(BC55:BC56),2)</f>
        <v>0</v>
      </c>
      <c r="BD54" s="66">
        <f>ROUND(SUM(BD55:BD56),2)</f>
        <v>0</v>
      </c>
      <c r="BS54" s="67" t="s">
        <v>83</v>
      </c>
      <c r="BT54" s="67" t="s">
        <v>84</v>
      </c>
      <c r="BU54" s="68" t="s">
        <v>85</v>
      </c>
      <c r="BV54" s="67" t="s">
        <v>86</v>
      </c>
      <c r="BW54" s="67" t="s">
        <v>5</v>
      </c>
      <c r="BX54" s="67" t="s">
        <v>87</v>
      </c>
      <c r="CL54" s="67" t="s">
        <v>19</v>
      </c>
    </row>
    <row r="55" spans="1:91" s="6" customFormat="1" ht="16.5" customHeight="1">
      <c r="A55" s="69" t="s">
        <v>88</v>
      </c>
      <c r="B55" s="70"/>
      <c r="C55" s="71"/>
      <c r="D55" s="181" t="s">
        <v>89</v>
      </c>
      <c r="E55" s="181"/>
      <c r="F55" s="181"/>
      <c r="G55" s="181"/>
      <c r="H55" s="181"/>
      <c r="I55" s="72"/>
      <c r="J55" s="181" t="s">
        <v>90</v>
      </c>
      <c r="K55" s="181"/>
      <c r="L55" s="181"/>
      <c r="M55" s="181"/>
      <c r="N55" s="181"/>
      <c r="O55" s="181"/>
      <c r="P55" s="181"/>
      <c r="Q55" s="181"/>
      <c r="R55" s="181"/>
      <c r="S55" s="181"/>
      <c r="T55" s="181"/>
      <c r="U55" s="181"/>
      <c r="V55" s="181"/>
      <c r="W55" s="181"/>
      <c r="X55" s="181"/>
      <c r="Y55" s="181"/>
      <c r="Z55" s="181"/>
      <c r="AA55" s="181"/>
      <c r="AB55" s="181"/>
      <c r="AC55" s="181"/>
      <c r="AD55" s="181"/>
      <c r="AE55" s="181"/>
      <c r="AF55" s="181"/>
      <c r="AG55" s="179">
        <f>'PS401.1 - Prostup přes ul...'!J30</f>
        <v>0</v>
      </c>
      <c r="AH55" s="180"/>
      <c r="AI55" s="180"/>
      <c r="AJ55" s="180"/>
      <c r="AK55" s="180"/>
      <c r="AL55" s="180"/>
      <c r="AM55" s="180"/>
      <c r="AN55" s="179">
        <f>SUM(AG55,AT55)</f>
        <v>0</v>
      </c>
      <c r="AO55" s="180"/>
      <c r="AP55" s="180"/>
      <c r="AQ55" s="73" t="s">
        <v>91</v>
      </c>
      <c r="AR55" s="70"/>
      <c r="AS55" s="74">
        <v>0</v>
      </c>
      <c r="AT55" s="75">
        <f>ROUND(SUM(AV55:AW55),2)</f>
        <v>0</v>
      </c>
      <c r="AU55" s="76">
        <f>'PS401.1 - Prostup přes ul...'!P88</f>
        <v>0</v>
      </c>
      <c r="AV55" s="75">
        <f>'PS401.1 - Prostup přes ul...'!J33</f>
        <v>0</v>
      </c>
      <c r="AW55" s="75">
        <f>'PS401.1 - Prostup přes ul...'!J34</f>
        <v>0</v>
      </c>
      <c r="AX55" s="75">
        <f>'PS401.1 - Prostup přes ul...'!J35</f>
        <v>0</v>
      </c>
      <c r="AY55" s="75">
        <f>'PS401.1 - Prostup přes ul...'!J36</f>
        <v>0</v>
      </c>
      <c r="AZ55" s="75">
        <f>'PS401.1 - Prostup přes ul...'!F33</f>
        <v>0</v>
      </c>
      <c r="BA55" s="75">
        <f>'PS401.1 - Prostup přes ul...'!F34</f>
        <v>0</v>
      </c>
      <c r="BB55" s="75">
        <f>'PS401.1 - Prostup přes ul...'!F35</f>
        <v>0</v>
      </c>
      <c r="BC55" s="75">
        <f>'PS401.1 - Prostup přes ul...'!F36</f>
        <v>0</v>
      </c>
      <c r="BD55" s="77">
        <f>'PS401.1 - Prostup přes ul...'!F37</f>
        <v>0</v>
      </c>
      <c r="BT55" s="78" t="s">
        <v>22</v>
      </c>
      <c r="BV55" s="78" t="s">
        <v>86</v>
      </c>
      <c r="BW55" s="78" t="s">
        <v>92</v>
      </c>
      <c r="BX55" s="78" t="s">
        <v>5</v>
      </c>
      <c r="CL55" s="78" t="s">
        <v>93</v>
      </c>
      <c r="CM55" s="78" t="s">
        <v>94</v>
      </c>
    </row>
    <row r="56" spans="1:91" s="6" customFormat="1" ht="16.5" customHeight="1">
      <c r="A56" s="69" t="s">
        <v>88</v>
      </c>
      <c r="B56" s="70"/>
      <c r="C56" s="71"/>
      <c r="D56" s="181" t="s">
        <v>95</v>
      </c>
      <c r="E56" s="181"/>
      <c r="F56" s="181"/>
      <c r="G56" s="181"/>
      <c r="H56" s="181"/>
      <c r="I56" s="72"/>
      <c r="J56" s="181" t="s">
        <v>96</v>
      </c>
      <c r="K56" s="181"/>
      <c r="L56" s="181"/>
      <c r="M56" s="181"/>
      <c r="N56" s="181"/>
      <c r="O56" s="181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79">
        <f>'PS401 - Trasa pro opticko...'!J30</f>
        <v>0</v>
      </c>
      <c r="AH56" s="180"/>
      <c r="AI56" s="180"/>
      <c r="AJ56" s="180"/>
      <c r="AK56" s="180"/>
      <c r="AL56" s="180"/>
      <c r="AM56" s="180"/>
      <c r="AN56" s="179">
        <f>SUM(AG56,AT56)</f>
        <v>0</v>
      </c>
      <c r="AO56" s="180"/>
      <c r="AP56" s="180"/>
      <c r="AQ56" s="73" t="s">
        <v>91</v>
      </c>
      <c r="AR56" s="70"/>
      <c r="AS56" s="79">
        <v>0</v>
      </c>
      <c r="AT56" s="80">
        <f>ROUND(SUM(AV56:AW56),2)</f>
        <v>0</v>
      </c>
      <c r="AU56" s="81">
        <f>'PS401 - Trasa pro opticko...'!P93</f>
        <v>0</v>
      </c>
      <c r="AV56" s="80">
        <f>'PS401 - Trasa pro opticko...'!J33</f>
        <v>0</v>
      </c>
      <c r="AW56" s="80">
        <f>'PS401 - Trasa pro opticko...'!J34</f>
        <v>0</v>
      </c>
      <c r="AX56" s="80">
        <f>'PS401 - Trasa pro opticko...'!J35</f>
        <v>0</v>
      </c>
      <c r="AY56" s="80">
        <f>'PS401 - Trasa pro opticko...'!J36</f>
        <v>0</v>
      </c>
      <c r="AZ56" s="80">
        <f>'PS401 - Trasa pro opticko...'!F33</f>
        <v>0</v>
      </c>
      <c r="BA56" s="80">
        <f>'PS401 - Trasa pro opticko...'!F34</f>
        <v>0</v>
      </c>
      <c r="BB56" s="80">
        <f>'PS401 - Trasa pro opticko...'!F35</f>
        <v>0</v>
      </c>
      <c r="BC56" s="80">
        <f>'PS401 - Trasa pro opticko...'!F36</f>
        <v>0</v>
      </c>
      <c r="BD56" s="82">
        <f>'PS401 - Trasa pro opticko...'!F37</f>
        <v>0</v>
      </c>
      <c r="BT56" s="78" t="s">
        <v>22</v>
      </c>
      <c r="BV56" s="78" t="s">
        <v>86</v>
      </c>
      <c r="BW56" s="78" t="s">
        <v>97</v>
      </c>
      <c r="BX56" s="78" t="s">
        <v>5</v>
      </c>
      <c r="CL56" s="78" t="s">
        <v>93</v>
      </c>
      <c r="CM56" s="78" t="s">
        <v>94</v>
      </c>
    </row>
    <row r="57" spans="1:91" s="1" customFormat="1" ht="30" customHeight="1">
      <c r="B57" s="32"/>
      <c r="AR57" s="32"/>
    </row>
    <row r="58" spans="1:91" s="1" customFormat="1" ht="6.95" customHeight="1"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32"/>
    </row>
  </sheetData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5" location="'PS401.1 - Prostup přes ul...'!C2" display="/" xr:uid="{00000000-0004-0000-0000-000000000000}"/>
    <hyperlink ref="A56" location="'PS401 - Trasa pro opticko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73"/>
  <sheetViews>
    <sheetView showGridLines="0" topLeftCell="A76" workbookViewId="0">
      <selection activeCell="I91" sqref="I9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5" customHeight="1">
      <c r="B4" s="19"/>
      <c r="D4" s="20" t="s">
        <v>98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16" t="str">
        <f>'Rekapitulace stavby'!K6</f>
        <v>Oprava a propojení optické trasy mezi SSZ SSZ 5.16 Bubeníčkova – Koperníkova a SSZ 5.04 Zábrdovická - Šámalova</v>
      </c>
      <c r="F7" s="217"/>
      <c r="G7" s="217"/>
      <c r="H7" s="217"/>
      <c r="L7" s="19"/>
    </row>
    <row r="8" spans="2:46" s="1" customFormat="1" ht="12" customHeight="1">
      <c r="B8" s="32"/>
      <c r="D8" s="26" t="s">
        <v>99</v>
      </c>
      <c r="L8" s="32"/>
    </row>
    <row r="9" spans="2:46" s="1" customFormat="1" ht="16.5" customHeight="1">
      <c r="B9" s="32"/>
      <c r="E9" s="188" t="s">
        <v>100</v>
      </c>
      <c r="F9" s="215"/>
      <c r="G9" s="215"/>
      <c r="H9" s="21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6" t="s">
        <v>18</v>
      </c>
      <c r="F11" s="24" t="s">
        <v>93</v>
      </c>
      <c r="I11" s="26" t="s">
        <v>20</v>
      </c>
      <c r="J11" s="24" t="s">
        <v>47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8" t="str">
        <f>'Rekapitulace stavby'!AN8</f>
        <v>3. 9. 2021</v>
      </c>
      <c r="L12" s="32"/>
    </row>
    <row r="13" spans="2:46" s="1" customFormat="1" ht="10.9" customHeight="1">
      <c r="B13" s="32"/>
      <c r="L13" s="32"/>
    </row>
    <row r="14" spans="2:46" s="1" customFormat="1" ht="12" customHeight="1">
      <c r="B14" s="32"/>
      <c r="D14" s="26" t="s">
        <v>33</v>
      </c>
      <c r="I14" s="26" t="s">
        <v>34</v>
      </c>
      <c r="J14" s="24" t="s">
        <v>35</v>
      </c>
      <c r="L14" s="32"/>
    </row>
    <row r="15" spans="2:46" s="1" customFormat="1" ht="18" customHeight="1">
      <c r="B15" s="32"/>
      <c r="E15" s="24" t="s">
        <v>36</v>
      </c>
      <c r="I15" s="26" t="s">
        <v>37</v>
      </c>
      <c r="J15" s="24" t="s">
        <v>38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39</v>
      </c>
      <c r="I17" s="26" t="s">
        <v>34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18" t="str">
        <f>'Rekapitulace stavby'!E14</f>
        <v>Vyplň údaj</v>
      </c>
      <c r="F18" s="207"/>
      <c r="G18" s="207"/>
      <c r="H18" s="207"/>
      <c r="I18" s="26" t="s">
        <v>37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41</v>
      </c>
      <c r="I20" s="26" t="s">
        <v>34</v>
      </c>
      <c r="J20" s="24" t="s">
        <v>42</v>
      </c>
      <c r="L20" s="32"/>
    </row>
    <row r="21" spans="2:12" s="1" customFormat="1" ht="18" customHeight="1">
      <c r="B21" s="32"/>
      <c r="E21" s="24" t="s">
        <v>43</v>
      </c>
      <c r="I21" s="26" t="s">
        <v>37</v>
      </c>
      <c r="J21" s="24" t="s">
        <v>44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46</v>
      </c>
      <c r="I23" s="26" t="s">
        <v>34</v>
      </c>
      <c r="J23" s="24" t="s">
        <v>47</v>
      </c>
      <c r="L23" s="32"/>
    </row>
    <row r="24" spans="2:12" s="1" customFormat="1" ht="18" customHeight="1">
      <c r="B24" s="32"/>
      <c r="E24" s="24" t="s">
        <v>43</v>
      </c>
      <c r="I24" s="26" t="s">
        <v>37</v>
      </c>
      <c r="J24" s="24" t="s">
        <v>47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48</v>
      </c>
      <c r="L26" s="32"/>
    </row>
    <row r="27" spans="2:12" s="7" customFormat="1" ht="16.5" customHeight="1">
      <c r="B27" s="84"/>
      <c r="E27" s="211" t="s">
        <v>47</v>
      </c>
      <c r="F27" s="211"/>
      <c r="G27" s="211"/>
      <c r="H27" s="211"/>
      <c r="L27" s="8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49"/>
      <c r="E29" s="49"/>
      <c r="F29" s="49"/>
      <c r="G29" s="49"/>
      <c r="H29" s="49"/>
      <c r="I29" s="49"/>
      <c r="J29" s="49"/>
      <c r="K29" s="49"/>
      <c r="L29" s="32"/>
    </row>
    <row r="30" spans="2:12" s="1" customFormat="1" ht="25.35" customHeight="1">
      <c r="B30" s="32"/>
      <c r="D30" s="85" t="s">
        <v>50</v>
      </c>
      <c r="J30" s="61">
        <f>ROUND(J88, 2)</f>
        <v>0</v>
      </c>
      <c r="L30" s="32"/>
    </row>
    <row r="31" spans="2:12" s="1" customFormat="1" ht="6.95" customHeight="1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14.45" customHeight="1">
      <c r="B32" s="32"/>
      <c r="F32" s="86" t="s">
        <v>52</v>
      </c>
      <c r="I32" s="86" t="s">
        <v>51</v>
      </c>
      <c r="J32" s="86" t="s">
        <v>53</v>
      </c>
      <c r="L32" s="32"/>
    </row>
    <row r="33" spans="2:12" s="1" customFormat="1" ht="14.45" customHeight="1">
      <c r="B33" s="32"/>
      <c r="D33" s="87" t="s">
        <v>54</v>
      </c>
      <c r="E33" s="26" t="s">
        <v>55</v>
      </c>
      <c r="F33" s="88">
        <f>ROUND((SUM(BE88:BE272)),  2)</f>
        <v>0</v>
      </c>
      <c r="I33" s="89">
        <v>0.21</v>
      </c>
      <c r="J33" s="88">
        <f>ROUND(((SUM(BE88:BE272))*I33),  2)</f>
        <v>0</v>
      </c>
      <c r="L33" s="32"/>
    </row>
    <row r="34" spans="2:12" s="1" customFormat="1" ht="14.45" customHeight="1">
      <c r="B34" s="32"/>
      <c r="E34" s="26" t="s">
        <v>56</v>
      </c>
      <c r="F34" s="88">
        <f>ROUND((SUM(BF88:BF272)),  2)</f>
        <v>0</v>
      </c>
      <c r="I34" s="89">
        <v>0.15</v>
      </c>
      <c r="J34" s="88">
        <f>ROUND(((SUM(BF88:BF272))*I34),  2)</f>
        <v>0</v>
      </c>
      <c r="L34" s="32"/>
    </row>
    <row r="35" spans="2:12" s="1" customFormat="1" ht="14.45" hidden="1" customHeight="1">
      <c r="B35" s="32"/>
      <c r="E35" s="26" t="s">
        <v>57</v>
      </c>
      <c r="F35" s="88">
        <f>ROUND((SUM(BG88:BG272)),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58</v>
      </c>
      <c r="F36" s="88">
        <f>ROUND((SUM(BH88:BH272)),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59</v>
      </c>
      <c r="F37" s="88">
        <f>ROUND((SUM(BI88:BI272)),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60</v>
      </c>
      <c r="E39" s="52"/>
      <c r="F39" s="52"/>
      <c r="G39" s="92" t="s">
        <v>61</v>
      </c>
      <c r="H39" s="93" t="s">
        <v>62</v>
      </c>
      <c r="I39" s="52"/>
      <c r="J39" s="94">
        <f>SUM(J30:J37)</f>
        <v>0</v>
      </c>
      <c r="K39" s="95"/>
      <c r="L39" s="32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2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2"/>
    </row>
    <row r="45" spans="2:12" s="1" customFormat="1" ht="24.95" customHeight="1">
      <c r="B45" s="32"/>
      <c r="C45" s="20" t="s">
        <v>101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16</v>
      </c>
      <c r="L47" s="32"/>
    </row>
    <row r="48" spans="2:12" s="1" customFormat="1" ht="26.25" customHeight="1">
      <c r="B48" s="32"/>
      <c r="E48" s="216" t="str">
        <f>E7</f>
        <v>Oprava a propojení optické trasy mezi SSZ SSZ 5.16 Bubeníčkova – Koperníkova a SSZ 5.04 Zábrdovická - Šámalova</v>
      </c>
      <c r="F48" s="217"/>
      <c r="G48" s="217"/>
      <c r="H48" s="217"/>
      <c r="L48" s="32"/>
    </row>
    <row r="49" spans="2:47" s="1" customFormat="1" ht="12" customHeight="1">
      <c r="B49" s="32"/>
      <c r="C49" s="26" t="s">
        <v>99</v>
      </c>
      <c r="L49" s="32"/>
    </row>
    <row r="50" spans="2:47" s="1" customFormat="1" ht="16.5" customHeight="1">
      <c r="B50" s="32"/>
      <c r="E50" s="188" t="str">
        <f>E9</f>
        <v>PS401.1 - Prostup přes ulici Šámalovu</v>
      </c>
      <c r="F50" s="215"/>
      <c r="G50" s="215"/>
      <c r="H50" s="21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Brno - Židenice</v>
      </c>
      <c r="I52" s="26" t="s">
        <v>25</v>
      </c>
      <c r="J52" s="48" t="str">
        <f>IF(J12="","",J12)</f>
        <v>3. 9. 2021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33</v>
      </c>
      <c r="F54" s="24" t="str">
        <f>E15</f>
        <v>Brněnské komunikace, a.s.</v>
      </c>
      <c r="I54" s="26" t="s">
        <v>41</v>
      </c>
      <c r="J54" s="30" t="str">
        <f>E21</f>
        <v>Ing. Luděk Obrdlík</v>
      </c>
      <c r="L54" s="32"/>
    </row>
    <row r="55" spans="2:47" s="1" customFormat="1" ht="15.2" customHeight="1">
      <c r="B55" s="32"/>
      <c r="C55" s="26" t="s">
        <v>39</v>
      </c>
      <c r="F55" s="24" t="str">
        <f>IF(E18="","",E18)</f>
        <v>Vyplň údaj</v>
      </c>
      <c r="I55" s="26" t="s">
        <v>46</v>
      </c>
      <c r="J55" s="30" t="str">
        <f>E24</f>
        <v>Ing. Luděk Obrdlík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82</v>
      </c>
      <c r="J59" s="61">
        <f>J88</f>
        <v>0</v>
      </c>
      <c r="L59" s="32"/>
      <c r="AU59" s="16" t="s">
        <v>104</v>
      </c>
    </row>
    <row r="60" spans="2:47" s="8" customFormat="1" ht="24.95" customHeight="1">
      <c r="B60" s="99"/>
      <c r="D60" s="100" t="s">
        <v>105</v>
      </c>
      <c r="E60" s="101"/>
      <c r="F60" s="101"/>
      <c r="G60" s="101"/>
      <c r="H60" s="101"/>
      <c r="I60" s="101"/>
      <c r="J60" s="102">
        <f>J89</f>
        <v>0</v>
      </c>
      <c r="L60" s="99"/>
    </row>
    <row r="61" spans="2:47" s="9" customFormat="1" ht="19.899999999999999" customHeight="1">
      <c r="B61" s="103"/>
      <c r="D61" s="104" t="s">
        <v>106</v>
      </c>
      <c r="E61" s="105"/>
      <c r="F61" s="105"/>
      <c r="G61" s="105"/>
      <c r="H61" s="105"/>
      <c r="I61" s="105"/>
      <c r="J61" s="106">
        <f>J90</f>
        <v>0</v>
      </c>
      <c r="L61" s="103"/>
    </row>
    <row r="62" spans="2:47" s="9" customFormat="1" ht="19.899999999999999" customHeight="1">
      <c r="B62" s="103"/>
      <c r="D62" s="104" t="s">
        <v>107</v>
      </c>
      <c r="E62" s="105"/>
      <c r="F62" s="105"/>
      <c r="G62" s="105"/>
      <c r="H62" s="105"/>
      <c r="I62" s="105"/>
      <c r="J62" s="106">
        <f>J116</f>
        <v>0</v>
      </c>
      <c r="L62" s="103"/>
    </row>
    <row r="63" spans="2:47" s="9" customFormat="1" ht="19.899999999999999" customHeight="1">
      <c r="B63" s="103"/>
      <c r="D63" s="104" t="s">
        <v>108</v>
      </c>
      <c r="E63" s="105"/>
      <c r="F63" s="105"/>
      <c r="G63" s="105"/>
      <c r="H63" s="105"/>
      <c r="I63" s="105"/>
      <c r="J63" s="106">
        <f>J162</f>
        <v>0</v>
      </c>
      <c r="L63" s="103"/>
    </row>
    <row r="64" spans="2:47" s="9" customFormat="1" ht="14.85" customHeight="1">
      <c r="B64" s="103"/>
      <c r="D64" s="104" t="s">
        <v>109</v>
      </c>
      <c r="E64" s="105"/>
      <c r="F64" s="105"/>
      <c r="G64" s="105"/>
      <c r="H64" s="105"/>
      <c r="I64" s="105"/>
      <c r="J64" s="106">
        <f>J173</f>
        <v>0</v>
      </c>
      <c r="L64" s="103"/>
    </row>
    <row r="65" spans="2:12" s="9" customFormat="1" ht="14.85" customHeight="1">
      <c r="B65" s="103"/>
      <c r="D65" s="104" t="s">
        <v>110</v>
      </c>
      <c r="E65" s="105"/>
      <c r="F65" s="105"/>
      <c r="G65" s="105"/>
      <c r="H65" s="105"/>
      <c r="I65" s="105"/>
      <c r="J65" s="106">
        <f>J228</f>
        <v>0</v>
      </c>
      <c r="L65" s="103"/>
    </row>
    <row r="66" spans="2:12" s="8" customFormat="1" ht="24.95" customHeight="1">
      <c r="B66" s="99"/>
      <c r="D66" s="100" t="s">
        <v>111</v>
      </c>
      <c r="E66" s="101"/>
      <c r="F66" s="101"/>
      <c r="G66" s="101"/>
      <c r="H66" s="101"/>
      <c r="I66" s="101"/>
      <c r="J66" s="102">
        <f>J241</f>
        <v>0</v>
      </c>
      <c r="L66" s="99"/>
    </row>
    <row r="67" spans="2:12" s="9" customFormat="1" ht="19.899999999999999" customHeight="1">
      <c r="B67" s="103"/>
      <c r="D67" s="104" t="s">
        <v>112</v>
      </c>
      <c r="E67" s="105"/>
      <c r="F67" s="105"/>
      <c r="G67" s="105"/>
      <c r="H67" s="105"/>
      <c r="I67" s="105"/>
      <c r="J67" s="106">
        <f>J242</f>
        <v>0</v>
      </c>
      <c r="L67" s="103"/>
    </row>
    <row r="68" spans="2:12" s="9" customFormat="1" ht="19.899999999999999" customHeight="1">
      <c r="B68" s="103"/>
      <c r="D68" s="104" t="s">
        <v>113</v>
      </c>
      <c r="E68" s="105"/>
      <c r="F68" s="105"/>
      <c r="G68" s="105"/>
      <c r="H68" s="105"/>
      <c r="I68" s="105"/>
      <c r="J68" s="106">
        <f>J248</f>
        <v>0</v>
      </c>
      <c r="L68" s="103"/>
    </row>
    <row r="69" spans="2:12" s="1" customFormat="1" ht="21.75" customHeight="1">
      <c r="B69" s="32"/>
      <c r="L69" s="32"/>
    </row>
    <row r="70" spans="2:12" s="1" customFormat="1" ht="6.95" customHeight="1"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32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2"/>
    </row>
    <row r="75" spans="2:12" s="1" customFormat="1" ht="24.95" customHeight="1">
      <c r="B75" s="32"/>
      <c r="C75" s="20" t="s">
        <v>114</v>
      </c>
      <c r="L75" s="32"/>
    </row>
    <row r="76" spans="2:12" s="1" customFormat="1" ht="6.95" customHeight="1">
      <c r="B76" s="32"/>
      <c r="L76" s="32"/>
    </row>
    <row r="77" spans="2:12" s="1" customFormat="1" ht="12" customHeight="1">
      <c r="B77" s="32"/>
      <c r="C77" s="26" t="s">
        <v>16</v>
      </c>
      <c r="L77" s="32"/>
    </row>
    <row r="78" spans="2:12" s="1" customFormat="1" ht="26.25" customHeight="1">
      <c r="B78" s="32"/>
      <c r="E78" s="216" t="str">
        <f>E7</f>
        <v>Oprava a propojení optické trasy mezi SSZ SSZ 5.16 Bubeníčkova – Koperníkova a SSZ 5.04 Zábrdovická - Šámalova</v>
      </c>
      <c r="F78" s="217"/>
      <c r="G78" s="217"/>
      <c r="H78" s="217"/>
      <c r="L78" s="32"/>
    </row>
    <row r="79" spans="2:12" s="1" customFormat="1" ht="12" customHeight="1">
      <c r="B79" s="32"/>
      <c r="C79" s="26" t="s">
        <v>99</v>
      </c>
      <c r="L79" s="32"/>
    </row>
    <row r="80" spans="2:12" s="1" customFormat="1" ht="16.5" customHeight="1">
      <c r="B80" s="32"/>
      <c r="E80" s="188" t="str">
        <f>E9</f>
        <v>PS401.1 - Prostup přes ulici Šámalovu</v>
      </c>
      <c r="F80" s="215"/>
      <c r="G80" s="215"/>
      <c r="H80" s="215"/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23</v>
      </c>
      <c r="F82" s="24" t="str">
        <f>F12</f>
        <v>Brno - Židenice</v>
      </c>
      <c r="I82" s="26" t="s">
        <v>25</v>
      </c>
      <c r="J82" s="48" t="str">
        <f>IF(J12="","",J12)</f>
        <v>3. 9. 2021</v>
      </c>
      <c r="L82" s="32"/>
    </row>
    <row r="83" spans="2:65" s="1" customFormat="1" ht="6.95" customHeight="1">
      <c r="B83" s="32"/>
      <c r="L83" s="32"/>
    </row>
    <row r="84" spans="2:65" s="1" customFormat="1" ht="15.2" customHeight="1">
      <c r="B84" s="32"/>
      <c r="C84" s="26" t="s">
        <v>33</v>
      </c>
      <c r="F84" s="24" t="str">
        <f>E15</f>
        <v>Brněnské komunikace, a.s.</v>
      </c>
      <c r="I84" s="26" t="s">
        <v>41</v>
      </c>
      <c r="J84" s="30" t="str">
        <f>E21</f>
        <v>Ing. Luděk Obrdlík</v>
      </c>
      <c r="L84" s="32"/>
    </row>
    <row r="85" spans="2:65" s="1" customFormat="1" ht="15.2" customHeight="1">
      <c r="B85" s="32"/>
      <c r="C85" s="26" t="s">
        <v>39</v>
      </c>
      <c r="F85" s="24" t="str">
        <f>IF(E18="","",E18)</f>
        <v>Vyplň údaj</v>
      </c>
      <c r="I85" s="26" t="s">
        <v>46</v>
      </c>
      <c r="J85" s="30" t="str">
        <f>E24</f>
        <v>Ing. Luděk Obrdlík</v>
      </c>
      <c r="L85" s="32"/>
    </row>
    <row r="86" spans="2:65" s="1" customFormat="1" ht="10.35" customHeight="1">
      <c r="B86" s="32"/>
      <c r="L86" s="32"/>
    </row>
    <row r="87" spans="2:65" s="10" customFormat="1" ht="29.25" customHeight="1">
      <c r="B87" s="107"/>
      <c r="C87" s="108" t="s">
        <v>115</v>
      </c>
      <c r="D87" s="109" t="s">
        <v>69</v>
      </c>
      <c r="E87" s="109" t="s">
        <v>65</v>
      </c>
      <c r="F87" s="109" t="s">
        <v>66</v>
      </c>
      <c r="G87" s="109" t="s">
        <v>116</v>
      </c>
      <c r="H87" s="109" t="s">
        <v>117</v>
      </c>
      <c r="I87" s="109" t="s">
        <v>118</v>
      </c>
      <c r="J87" s="109" t="s">
        <v>103</v>
      </c>
      <c r="K87" s="110" t="s">
        <v>119</v>
      </c>
      <c r="L87" s="107"/>
      <c r="M87" s="54" t="s">
        <v>47</v>
      </c>
      <c r="N87" s="55" t="s">
        <v>54</v>
      </c>
      <c r="O87" s="55" t="s">
        <v>120</v>
      </c>
      <c r="P87" s="55" t="s">
        <v>121</v>
      </c>
      <c r="Q87" s="55" t="s">
        <v>122</v>
      </c>
      <c r="R87" s="55" t="s">
        <v>123</v>
      </c>
      <c r="S87" s="55" t="s">
        <v>124</v>
      </c>
      <c r="T87" s="56" t="s">
        <v>125</v>
      </c>
    </row>
    <row r="88" spans="2:65" s="1" customFormat="1" ht="22.9" customHeight="1">
      <c r="B88" s="32"/>
      <c r="C88" s="59" t="s">
        <v>126</v>
      </c>
      <c r="J88" s="111">
        <f>BK88</f>
        <v>0</v>
      </c>
      <c r="L88" s="32"/>
      <c r="M88" s="57"/>
      <c r="N88" s="49"/>
      <c r="O88" s="49"/>
      <c r="P88" s="112">
        <f>P89+P241</f>
        <v>0</v>
      </c>
      <c r="Q88" s="49"/>
      <c r="R88" s="112">
        <f>R89+R241</f>
        <v>21.533591040000001</v>
      </c>
      <c r="S88" s="49"/>
      <c r="T88" s="113">
        <f>T89+T241</f>
        <v>12.737644999999999</v>
      </c>
      <c r="AT88" s="16" t="s">
        <v>83</v>
      </c>
      <c r="AU88" s="16" t="s">
        <v>104</v>
      </c>
      <c r="BK88" s="114">
        <f>BK89+BK241</f>
        <v>0</v>
      </c>
    </row>
    <row r="89" spans="2:65" s="11" customFormat="1" ht="25.9" customHeight="1">
      <c r="B89" s="115"/>
      <c r="D89" s="116" t="s">
        <v>83</v>
      </c>
      <c r="E89" s="117" t="s">
        <v>127</v>
      </c>
      <c r="F89" s="117" t="s">
        <v>127</v>
      </c>
      <c r="I89" s="118"/>
      <c r="J89" s="119">
        <f>BK89</f>
        <v>0</v>
      </c>
      <c r="L89" s="115"/>
      <c r="M89" s="120"/>
      <c r="P89" s="121">
        <f>P90+P116+P162</f>
        <v>0</v>
      </c>
      <c r="R89" s="121">
        <f>R90+R116+R162</f>
        <v>16.101791040000002</v>
      </c>
      <c r="T89" s="122">
        <f>T90+T116+T162</f>
        <v>12.737644999999999</v>
      </c>
      <c r="AR89" s="116" t="s">
        <v>22</v>
      </c>
      <c r="AT89" s="123" t="s">
        <v>83</v>
      </c>
      <c r="AU89" s="123" t="s">
        <v>84</v>
      </c>
      <c r="AY89" s="116" t="s">
        <v>128</v>
      </c>
      <c r="BK89" s="124">
        <f>BK90+BK116+BK162</f>
        <v>0</v>
      </c>
    </row>
    <row r="90" spans="2:65" s="11" customFormat="1" ht="22.9" customHeight="1">
      <c r="B90" s="115"/>
      <c r="D90" s="116" t="s">
        <v>83</v>
      </c>
      <c r="E90" s="125" t="s">
        <v>22</v>
      </c>
      <c r="F90" s="125" t="s">
        <v>129</v>
      </c>
      <c r="I90" s="118"/>
      <c r="J90" s="126">
        <f>BK90</f>
        <v>0</v>
      </c>
      <c r="L90" s="115"/>
      <c r="M90" s="120"/>
      <c r="P90" s="121">
        <f>SUM(P91:P115)</f>
        <v>0</v>
      </c>
      <c r="R90" s="121">
        <f>SUM(R91:R115)</f>
        <v>2.9652400000000001E-3</v>
      </c>
      <c r="T90" s="122">
        <f>SUM(T91:T115)</f>
        <v>12.737644999999999</v>
      </c>
      <c r="AR90" s="116" t="s">
        <v>22</v>
      </c>
      <c r="AT90" s="123" t="s">
        <v>83</v>
      </c>
      <c r="AU90" s="123" t="s">
        <v>22</v>
      </c>
      <c r="AY90" s="116" t="s">
        <v>128</v>
      </c>
      <c r="BK90" s="124">
        <f>SUM(BK91:BK115)</f>
        <v>0</v>
      </c>
    </row>
    <row r="91" spans="2:65" s="1" customFormat="1" ht="66.75" customHeight="1">
      <c r="B91" s="32"/>
      <c r="C91" s="127" t="s">
        <v>22</v>
      </c>
      <c r="D91" s="127" t="s">
        <v>130</v>
      </c>
      <c r="E91" s="128" t="s">
        <v>131</v>
      </c>
      <c r="F91" s="129" t="s">
        <v>132</v>
      </c>
      <c r="G91" s="130" t="s">
        <v>133</v>
      </c>
      <c r="H91" s="131">
        <v>9.3130000000000006</v>
      </c>
      <c r="I91" s="132"/>
      <c r="J91" s="133">
        <f>ROUND(I91*H91,2)</f>
        <v>0</v>
      </c>
      <c r="K91" s="129" t="s">
        <v>134</v>
      </c>
      <c r="L91" s="32"/>
      <c r="M91" s="134" t="s">
        <v>47</v>
      </c>
      <c r="N91" s="135" t="s">
        <v>55</v>
      </c>
      <c r="P91" s="136">
        <f>O91*H91</f>
        <v>0</v>
      </c>
      <c r="Q91" s="136">
        <v>0</v>
      </c>
      <c r="R91" s="136">
        <f>Q91*H91</f>
        <v>0</v>
      </c>
      <c r="S91" s="136">
        <v>0.3</v>
      </c>
      <c r="T91" s="137">
        <f>S91*H91</f>
        <v>2.7939000000000003</v>
      </c>
      <c r="AR91" s="138" t="s">
        <v>135</v>
      </c>
      <c r="AT91" s="138" t="s">
        <v>130</v>
      </c>
      <c r="AU91" s="138" t="s">
        <v>94</v>
      </c>
      <c r="AY91" s="16" t="s">
        <v>128</v>
      </c>
      <c r="BE91" s="139">
        <f>IF(N91="základní",J91,0)</f>
        <v>0</v>
      </c>
      <c r="BF91" s="139">
        <f>IF(N91="snížená",J91,0)</f>
        <v>0</v>
      </c>
      <c r="BG91" s="139">
        <f>IF(N91="zákl. přenesená",J91,0)</f>
        <v>0</v>
      </c>
      <c r="BH91" s="139">
        <f>IF(N91="sníž. přenesená",J91,0)</f>
        <v>0</v>
      </c>
      <c r="BI91" s="139">
        <f>IF(N91="nulová",J91,0)</f>
        <v>0</v>
      </c>
      <c r="BJ91" s="16" t="s">
        <v>22</v>
      </c>
      <c r="BK91" s="139">
        <f>ROUND(I91*H91,2)</f>
        <v>0</v>
      </c>
      <c r="BL91" s="16" t="s">
        <v>135</v>
      </c>
      <c r="BM91" s="138" t="s">
        <v>136</v>
      </c>
    </row>
    <row r="92" spans="2:65" s="1" customFormat="1">
      <c r="B92" s="32"/>
      <c r="D92" s="140" t="s">
        <v>137</v>
      </c>
      <c r="F92" s="141" t="s">
        <v>138</v>
      </c>
      <c r="I92" s="142"/>
      <c r="L92" s="32"/>
      <c r="M92" s="143"/>
      <c r="T92" s="51"/>
      <c r="AT92" s="16" t="s">
        <v>137</v>
      </c>
      <c r="AU92" s="16" t="s">
        <v>94</v>
      </c>
    </row>
    <row r="93" spans="2:65" s="12" customFormat="1">
      <c r="B93" s="144"/>
      <c r="D93" s="145" t="s">
        <v>139</v>
      </c>
      <c r="E93" s="146" t="s">
        <v>47</v>
      </c>
      <c r="F93" s="147" t="s">
        <v>140</v>
      </c>
      <c r="H93" s="146" t="s">
        <v>47</v>
      </c>
      <c r="I93" s="148"/>
      <c r="L93" s="144"/>
      <c r="M93" s="149"/>
      <c r="T93" s="150"/>
      <c r="AT93" s="146" t="s">
        <v>139</v>
      </c>
      <c r="AU93" s="146" t="s">
        <v>94</v>
      </c>
      <c r="AV93" s="12" t="s">
        <v>22</v>
      </c>
      <c r="AW93" s="12" t="s">
        <v>45</v>
      </c>
      <c r="AX93" s="12" t="s">
        <v>84</v>
      </c>
      <c r="AY93" s="146" t="s">
        <v>128</v>
      </c>
    </row>
    <row r="94" spans="2:65" s="12" customFormat="1" ht="22.5">
      <c r="B94" s="144"/>
      <c r="D94" s="145" t="s">
        <v>139</v>
      </c>
      <c r="E94" s="146" t="s">
        <v>47</v>
      </c>
      <c r="F94" s="147" t="s">
        <v>141</v>
      </c>
      <c r="H94" s="146" t="s">
        <v>47</v>
      </c>
      <c r="I94" s="148"/>
      <c r="L94" s="144"/>
      <c r="M94" s="149"/>
      <c r="T94" s="150"/>
      <c r="AT94" s="146" t="s">
        <v>139</v>
      </c>
      <c r="AU94" s="146" t="s">
        <v>94</v>
      </c>
      <c r="AV94" s="12" t="s">
        <v>22</v>
      </c>
      <c r="AW94" s="12" t="s">
        <v>45</v>
      </c>
      <c r="AX94" s="12" t="s">
        <v>84</v>
      </c>
      <c r="AY94" s="146" t="s">
        <v>128</v>
      </c>
    </row>
    <row r="95" spans="2:65" s="12" customFormat="1">
      <c r="B95" s="144"/>
      <c r="D95" s="145" t="s">
        <v>139</v>
      </c>
      <c r="E95" s="146" t="s">
        <v>47</v>
      </c>
      <c r="F95" s="147" t="s">
        <v>142</v>
      </c>
      <c r="H95" s="146" t="s">
        <v>47</v>
      </c>
      <c r="I95" s="148"/>
      <c r="L95" s="144"/>
      <c r="M95" s="149"/>
      <c r="T95" s="150"/>
      <c r="AT95" s="146" t="s">
        <v>139</v>
      </c>
      <c r="AU95" s="146" t="s">
        <v>94</v>
      </c>
      <c r="AV95" s="12" t="s">
        <v>22</v>
      </c>
      <c r="AW95" s="12" t="s">
        <v>45</v>
      </c>
      <c r="AX95" s="12" t="s">
        <v>84</v>
      </c>
      <c r="AY95" s="146" t="s">
        <v>128</v>
      </c>
    </row>
    <row r="96" spans="2:65" s="13" customFormat="1">
      <c r="B96" s="151"/>
      <c r="D96" s="145" t="s">
        <v>139</v>
      </c>
      <c r="E96" s="152" t="s">
        <v>47</v>
      </c>
      <c r="F96" s="153" t="s">
        <v>143</v>
      </c>
      <c r="H96" s="154">
        <v>9.3130000000000006</v>
      </c>
      <c r="I96" s="155"/>
      <c r="L96" s="151"/>
      <c r="M96" s="156"/>
      <c r="T96" s="157"/>
      <c r="AT96" s="152" t="s">
        <v>139</v>
      </c>
      <c r="AU96" s="152" t="s">
        <v>94</v>
      </c>
      <c r="AV96" s="13" t="s">
        <v>94</v>
      </c>
      <c r="AW96" s="13" t="s">
        <v>45</v>
      </c>
      <c r="AX96" s="13" t="s">
        <v>22</v>
      </c>
      <c r="AY96" s="152" t="s">
        <v>128</v>
      </c>
    </row>
    <row r="97" spans="2:65" s="1" customFormat="1" ht="76.349999999999994" customHeight="1">
      <c r="B97" s="32"/>
      <c r="C97" s="127" t="s">
        <v>94</v>
      </c>
      <c r="D97" s="127" t="s">
        <v>130</v>
      </c>
      <c r="E97" s="128" t="s">
        <v>144</v>
      </c>
      <c r="F97" s="129" t="s">
        <v>145</v>
      </c>
      <c r="G97" s="130" t="s">
        <v>133</v>
      </c>
      <c r="H97" s="131">
        <v>4.8920000000000003</v>
      </c>
      <c r="I97" s="132"/>
      <c r="J97" s="133">
        <f>ROUND(I97*H97,2)</f>
        <v>0</v>
      </c>
      <c r="K97" s="129" t="s">
        <v>134</v>
      </c>
      <c r="L97" s="32"/>
      <c r="M97" s="134" t="s">
        <v>47</v>
      </c>
      <c r="N97" s="135" t="s">
        <v>55</v>
      </c>
      <c r="P97" s="136">
        <f>O97*H97</f>
        <v>0</v>
      </c>
      <c r="Q97" s="136">
        <v>0</v>
      </c>
      <c r="R97" s="136">
        <f>Q97*H97</f>
        <v>0</v>
      </c>
      <c r="S97" s="136">
        <v>0.28999999999999998</v>
      </c>
      <c r="T97" s="137">
        <f>S97*H97</f>
        <v>1.4186799999999999</v>
      </c>
      <c r="AR97" s="138" t="s">
        <v>135</v>
      </c>
      <c r="AT97" s="138" t="s">
        <v>130</v>
      </c>
      <c r="AU97" s="138" t="s">
        <v>94</v>
      </c>
      <c r="AY97" s="16" t="s">
        <v>128</v>
      </c>
      <c r="BE97" s="139">
        <f>IF(N97="základní",J97,0)</f>
        <v>0</v>
      </c>
      <c r="BF97" s="139">
        <f>IF(N97="snížená",J97,0)</f>
        <v>0</v>
      </c>
      <c r="BG97" s="139">
        <f>IF(N97="zákl. přenesená",J97,0)</f>
        <v>0</v>
      </c>
      <c r="BH97" s="139">
        <f>IF(N97="sníž. přenesená",J97,0)</f>
        <v>0</v>
      </c>
      <c r="BI97" s="139">
        <f>IF(N97="nulová",J97,0)</f>
        <v>0</v>
      </c>
      <c r="BJ97" s="16" t="s">
        <v>22</v>
      </c>
      <c r="BK97" s="139">
        <f>ROUND(I97*H97,2)</f>
        <v>0</v>
      </c>
      <c r="BL97" s="16" t="s">
        <v>135</v>
      </c>
      <c r="BM97" s="138" t="s">
        <v>146</v>
      </c>
    </row>
    <row r="98" spans="2:65" s="1" customFormat="1">
      <c r="B98" s="32"/>
      <c r="D98" s="140" t="s">
        <v>137</v>
      </c>
      <c r="F98" s="141" t="s">
        <v>147</v>
      </c>
      <c r="I98" s="142"/>
      <c r="L98" s="32"/>
      <c r="M98" s="143"/>
      <c r="T98" s="51"/>
      <c r="AT98" s="16" t="s">
        <v>137</v>
      </c>
      <c r="AU98" s="16" t="s">
        <v>94</v>
      </c>
    </row>
    <row r="99" spans="2:65" s="12" customFormat="1">
      <c r="B99" s="144"/>
      <c r="D99" s="145" t="s">
        <v>139</v>
      </c>
      <c r="E99" s="146" t="s">
        <v>47</v>
      </c>
      <c r="F99" s="147" t="s">
        <v>140</v>
      </c>
      <c r="H99" s="146" t="s">
        <v>47</v>
      </c>
      <c r="I99" s="148"/>
      <c r="L99" s="144"/>
      <c r="M99" s="149"/>
      <c r="T99" s="150"/>
      <c r="AT99" s="146" t="s">
        <v>139</v>
      </c>
      <c r="AU99" s="146" t="s">
        <v>94</v>
      </c>
      <c r="AV99" s="12" t="s">
        <v>22</v>
      </c>
      <c r="AW99" s="12" t="s">
        <v>45</v>
      </c>
      <c r="AX99" s="12" t="s">
        <v>84</v>
      </c>
      <c r="AY99" s="146" t="s">
        <v>128</v>
      </c>
    </row>
    <row r="100" spans="2:65" s="12" customFormat="1" ht="22.5">
      <c r="B100" s="144"/>
      <c r="D100" s="145" t="s">
        <v>139</v>
      </c>
      <c r="E100" s="146" t="s">
        <v>47</v>
      </c>
      <c r="F100" s="147" t="s">
        <v>141</v>
      </c>
      <c r="H100" s="146" t="s">
        <v>47</v>
      </c>
      <c r="I100" s="148"/>
      <c r="L100" s="144"/>
      <c r="M100" s="149"/>
      <c r="T100" s="150"/>
      <c r="AT100" s="146" t="s">
        <v>139</v>
      </c>
      <c r="AU100" s="146" t="s">
        <v>94</v>
      </c>
      <c r="AV100" s="12" t="s">
        <v>22</v>
      </c>
      <c r="AW100" s="12" t="s">
        <v>45</v>
      </c>
      <c r="AX100" s="12" t="s">
        <v>84</v>
      </c>
      <c r="AY100" s="146" t="s">
        <v>128</v>
      </c>
    </row>
    <row r="101" spans="2:65" s="12" customFormat="1">
      <c r="B101" s="144"/>
      <c r="D101" s="145" t="s">
        <v>139</v>
      </c>
      <c r="E101" s="146" t="s">
        <v>47</v>
      </c>
      <c r="F101" s="147" t="s">
        <v>148</v>
      </c>
      <c r="H101" s="146" t="s">
        <v>47</v>
      </c>
      <c r="I101" s="148"/>
      <c r="L101" s="144"/>
      <c r="M101" s="149"/>
      <c r="T101" s="150"/>
      <c r="AT101" s="146" t="s">
        <v>139</v>
      </c>
      <c r="AU101" s="146" t="s">
        <v>94</v>
      </c>
      <c r="AV101" s="12" t="s">
        <v>22</v>
      </c>
      <c r="AW101" s="12" t="s">
        <v>45</v>
      </c>
      <c r="AX101" s="12" t="s">
        <v>84</v>
      </c>
      <c r="AY101" s="146" t="s">
        <v>128</v>
      </c>
    </row>
    <row r="102" spans="2:65" s="13" customFormat="1">
      <c r="B102" s="151"/>
      <c r="D102" s="145" t="s">
        <v>139</v>
      </c>
      <c r="E102" s="152" t="s">
        <v>47</v>
      </c>
      <c r="F102" s="153" t="s">
        <v>149</v>
      </c>
      <c r="H102" s="154">
        <v>4.8920000000000003</v>
      </c>
      <c r="I102" s="155"/>
      <c r="L102" s="151"/>
      <c r="M102" s="156"/>
      <c r="T102" s="157"/>
      <c r="AT102" s="152" t="s">
        <v>139</v>
      </c>
      <c r="AU102" s="152" t="s">
        <v>94</v>
      </c>
      <c r="AV102" s="13" t="s">
        <v>94</v>
      </c>
      <c r="AW102" s="13" t="s">
        <v>45</v>
      </c>
      <c r="AX102" s="13" t="s">
        <v>22</v>
      </c>
      <c r="AY102" s="152" t="s">
        <v>128</v>
      </c>
    </row>
    <row r="103" spans="2:65" s="1" customFormat="1" ht="44.25" customHeight="1">
      <c r="B103" s="32"/>
      <c r="C103" s="127" t="s">
        <v>150</v>
      </c>
      <c r="D103" s="127" t="s">
        <v>130</v>
      </c>
      <c r="E103" s="128" t="s">
        <v>151</v>
      </c>
      <c r="F103" s="129" t="s">
        <v>152</v>
      </c>
      <c r="G103" s="130" t="s">
        <v>133</v>
      </c>
      <c r="H103" s="131">
        <v>46.284999999999997</v>
      </c>
      <c r="I103" s="132"/>
      <c r="J103" s="133">
        <f>ROUND(I103*H103,2)</f>
        <v>0</v>
      </c>
      <c r="K103" s="129" t="s">
        <v>134</v>
      </c>
      <c r="L103" s="32"/>
      <c r="M103" s="134" t="s">
        <v>47</v>
      </c>
      <c r="N103" s="135" t="s">
        <v>55</v>
      </c>
      <c r="P103" s="136">
        <f>O103*H103</f>
        <v>0</v>
      </c>
      <c r="Q103" s="136">
        <v>4.0000000000000003E-5</v>
      </c>
      <c r="R103" s="136">
        <f>Q103*H103</f>
        <v>1.8514E-3</v>
      </c>
      <c r="S103" s="136">
        <v>0.115</v>
      </c>
      <c r="T103" s="137">
        <f>S103*H103</f>
        <v>5.322775</v>
      </c>
      <c r="AR103" s="138" t="s">
        <v>135</v>
      </c>
      <c r="AT103" s="138" t="s">
        <v>130</v>
      </c>
      <c r="AU103" s="138" t="s">
        <v>94</v>
      </c>
      <c r="AY103" s="16" t="s">
        <v>128</v>
      </c>
      <c r="BE103" s="139">
        <f>IF(N103="základní",J103,0)</f>
        <v>0</v>
      </c>
      <c r="BF103" s="139">
        <f>IF(N103="snížená",J103,0)</f>
        <v>0</v>
      </c>
      <c r="BG103" s="139">
        <f>IF(N103="zákl. přenesená",J103,0)</f>
        <v>0</v>
      </c>
      <c r="BH103" s="139">
        <f>IF(N103="sníž. přenesená",J103,0)</f>
        <v>0</v>
      </c>
      <c r="BI103" s="139">
        <f>IF(N103="nulová",J103,0)</f>
        <v>0</v>
      </c>
      <c r="BJ103" s="16" t="s">
        <v>22</v>
      </c>
      <c r="BK103" s="139">
        <f>ROUND(I103*H103,2)</f>
        <v>0</v>
      </c>
      <c r="BL103" s="16" t="s">
        <v>135</v>
      </c>
      <c r="BM103" s="138" t="s">
        <v>153</v>
      </c>
    </row>
    <row r="104" spans="2:65" s="1" customFormat="1">
      <c r="B104" s="32"/>
      <c r="D104" s="140" t="s">
        <v>137</v>
      </c>
      <c r="F104" s="141" t="s">
        <v>154</v>
      </c>
      <c r="I104" s="142"/>
      <c r="L104" s="32"/>
      <c r="M104" s="143"/>
      <c r="T104" s="51"/>
      <c r="AT104" s="16" t="s">
        <v>137</v>
      </c>
      <c r="AU104" s="16" t="s">
        <v>94</v>
      </c>
    </row>
    <row r="105" spans="2:65" s="12" customFormat="1">
      <c r="B105" s="144"/>
      <c r="D105" s="145" t="s">
        <v>139</v>
      </c>
      <c r="E105" s="146" t="s">
        <v>47</v>
      </c>
      <c r="F105" s="147" t="s">
        <v>140</v>
      </c>
      <c r="H105" s="146" t="s">
        <v>47</v>
      </c>
      <c r="I105" s="148"/>
      <c r="L105" s="144"/>
      <c r="M105" s="149"/>
      <c r="T105" s="150"/>
      <c r="AT105" s="146" t="s">
        <v>139</v>
      </c>
      <c r="AU105" s="146" t="s">
        <v>94</v>
      </c>
      <c r="AV105" s="12" t="s">
        <v>22</v>
      </c>
      <c r="AW105" s="12" t="s">
        <v>45</v>
      </c>
      <c r="AX105" s="12" t="s">
        <v>84</v>
      </c>
      <c r="AY105" s="146" t="s">
        <v>128</v>
      </c>
    </row>
    <row r="106" spans="2:65" s="12" customFormat="1" ht="22.5">
      <c r="B106" s="144"/>
      <c r="D106" s="145" t="s">
        <v>139</v>
      </c>
      <c r="E106" s="146" t="s">
        <v>47</v>
      </c>
      <c r="F106" s="147" t="s">
        <v>155</v>
      </c>
      <c r="H106" s="146" t="s">
        <v>47</v>
      </c>
      <c r="I106" s="148"/>
      <c r="L106" s="144"/>
      <c r="M106" s="149"/>
      <c r="T106" s="150"/>
      <c r="AT106" s="146" t="s">
        <v>139</v>
      </c>
      <c r="AU106" s="146" t="s">
        <v>94</v>
      </c>
      <c r="AV106" s="12" t="s">
        <v>22</v>
      </c>
      <c r="AW106" s="12" t="s">
        <v>45</v>
      </c>
      <c r="AX106" s="12" t="s">
        <v>84</v>
      </c>
      <c r="AY106" s="146" t="s">
        <v>128</v>
      </c>
    </row>
    <row r="107" spans="2:65" s="13" customFormat="1">
      <c r="B107" s="151"/>
      <c r="D107" s="145" t="s">
        <v>139</v>
      </c>
      <c r="E107" s="152" t="s">
        <v>47</v>
      </c>
      <c r="F107" s="153" t="s">
        <v>156</v>
      </c>
      <c r="H107" s="154">
        <v>27.846</v>
      </c>
      <c r="I107" s="155"/>
      <c r="L107" s="151"/>
      <c r="M107" s="156"/>
      <c r="T107" s="157"/>
      <c r="AT107" s="152" t="s">
        <v>139</v>
      </c>
      <c r="AU107" s="152" t="s">
        <v>94</v>
      </c>
      <c r="AV107" s="13" t="s">
        <v>94</v>
      </c>
      <c r="AW107" s="13" t="s">
        <v>45</v>
      </c>
      <c r="AX107" s="13" t="s">
        <v>84</v>
      </c>
      <c r="AY107" s="152" t="s">
        <v>128</v>
      </c>
    </row>
    <row r="108" spans="2:65" s="12" customFormat="1" ht="22.5">
      <c r="B108" s="144"/>
      <c r="D108" s="145" t="s">
        <v>139</v>
      </c>
      <c r="E108" s="146" t="s">
        <v>47</v>
      </c>
      <c r="F108" s="147" t="s">
        <v>157</v>
      </c>
      <c r="H108" s="146" t="s">
        <v>47</v>
      </c>
      <c r="I108" s="148"/>
      <c r="L108" s="144"/>
      <c r="M108" s="149"/>
      <c r="T108" s="150"/>
      <c r="AT108" s="146" t="s">
        <v>139</v>
      </c>
      <c r="AU108" s="146" t="s">
        <v>94</v>
      </c>
      <c r="AV108" s="12" t="s">
        <v>22</v>
      </c>
      <c r="AW108" s="12" t="s">
        <v>45</v>
      </c>
      <c r="AX108" s="12" t="s">
        <v>84</v>
      </c>
      <c r="AY108" s="146" t="s">
        <v>128</v>
      </c>
    </row>
    <row r="109" spans="2:65" s="13" customFormat="1">
      <c r="B109" s="151"/>
      <c r="D109" s="145" t="s">
        <v>139</v>
      </c>
      <c r="E109" s="152" t="s">
        <v>47</v>
      </c>
      <c r="F109" s="153" t="s">
        <v>158</v>
      </c>
      <c r="H109" s="154">
        <v>18.439</v>
      </c>
      <c r="I109" s="155"/>
      <c r="L109" s="151"/>
      <c r="M109" s="156"/>
      <c r="T109" s="157"/>
      <c r="AT109" s="152" t="s">
        <v>139</v>
      </c>
      <c r="AU109" s="152" t="s">
        <v>94</v>
      </c>
      <c r="AV109" s="13" t="s">
        <v>94</v>
      </c>
      <c r="AW109" s="13" t="s">
        <v>45</v>
      </c>
      <c r="AX109" s="13" t="s">
        <v>84</v>
      </c>
      <c r="AY109" s="152" t="s">
        <v>128</v>
      </c>
    </row>
    <row r="110" spans="2:65" s="14" customFormat="1">
      <c r="B110" s="158"/>
      <c r="D110" s="145" t="s">
        <v>139</v>
      </c>
      <c r="E110" s="159" t="s">
        <v>47</v>
      </c>
      <c r="F110" s="160" t="s">
        <v>159</v>
      </c>
      <c r="H110" s="161">
        <v>46.284999999999997</v>
      </c>
      <c r="I110" s="162"/>
      <c r="L110" s="158"/>
      <c r="M110" s="163"/>
      <c r="T110" s="164"/>
      <c r="AT110" s="159" t="s">
        <v>139</v>
      </c>
      <c r="AU110" s="159" t="s">
        <v>94</v>
      </c>
      <c r="AV110" s="14" t="s">
        <v>135</v>
      </c>
      <c r="AW110" s="14" t="s">
        <v>45</v>
      </c>
      <c r="AX110" s="14" t="s">
        <v>22</v>
      </c>
      <c r="AY110" s="159" t="s">
        <v>128</v>
      </c>
    </row>
    <row r="111" spans="2:65" s="1" customFormat="1" ht="44.25" customHeight="1">
      <c r="B111" s="32"/>
      <c r="C111" s="127" t="s">
        <v>135</v>
      </c>
      <c r="D111" s="127" t="s">
        <v>130</v>
      </c>
      <c r="E111" s="128" t="s">
        <v>160</v>
      </c>
      <c r="F111" s="129" t="s">
        <v>161</v>
      </c>
      <c r="G111" s="130" t="s">
        <v>133</v>
      </c>
      <c r="H111" s="131">
        <v>13.923</v>
      </c>
      <c r="I111" s="132"/>
      <c r="J111" s="133">
        <f>ROUND(I111*H111,2)</f>
        <v>0</v>
      </c>
      <c r="K111" s="129" t="s">
        <v>134</v>
      </c>
      <c r="L111" s="32"/>
      <c r="M111" s="134" t="s">
        <v>47</v>
      </c>
      <c r="N111" s="135" t="s">
        <v>55</v>
      </c>
      <c r="P111" s="136">
        <f>O111*H111</f>
        <v>0</v>
      </c>
      <c r="Q111" s="136">
        <v>8.0000000000000007E-5</v>
      </c>
      <c r="R111" s="136">
        <f>Q111*H111</f>
        <v>1.1138400000000001E-3</v>
      </c>
      <c r="S111" s="136">
        <v>0.23</v>
      </c>
      <c r="T111" s="137">
        <f>S111*H111</f>
        <v>3.2022900000000001</v>
      </c>
      <c r="AR111" s="138" t="s">
        <v>135</v>
      </c>
      <c r="AT111" s="138" t="s">
        <v>130</v>
      </c>
      <c r="AU111" s="138" t="s">
        <v>94</v>
      </c>
      <c r="AY111" s="16" t="s">
        <v>128</v>
      </c>
      <c r="BE111" s="139">
        <f>IF(N111="základní",J111,0)</f>
        <v>0</v>
      </c>
      <c r="BF111" s="139">
        <f>IF(N111="snížená",J111,0)</f>
        <v>0</v>
      </c>
      <c r="BG111" s="139">
        <f>IF(N111="zákl. přenesená",J111,0)</f>
        <v>0</v>
      </c>
      <c r="BH111" s="139">
        <f>IF(N111="sníž. přenesená",J111,0)</f>
        <v>0</v>
      </c>
      <c r="BI111" s="139">
        <f>IF(N111="nulová",J111,0)</f>
        <v>0</v>
      </c>
      <c r="BJ111" s="16" t="s">
        <v>22</v>
      </c>
      <c r="BK111" s="139">
        <f>ROUND(I111*H111,2)</f>
        <v>0</v>
      </c>
      <c r="BL111" s="16" t="s">
        <v>135</v>
      </c>
      <c r="BM111" s="138" t="s">
        <v>162</v>
      </c>
    </row>
    <row r="112" spans="2:65" s="1" customFormat="1">
      <c r="B112" s="32"/>
      <c r="D112" s="140" t="s">
        <v>137</v>
      </c>
      <c r="F112" s="141" t="s">
        <v>163</v>
      </c>
      <c r="I112" s="142"/>
      <c r="L112" s="32"/>
      <c r="M112" s="143"/>
      <c r="T112" s="51"/>
      <c r="AT112" s="16" t="s">
        <v>137</v>
      </c>
      <c r="AU112" s="16" t="s">
        <v>94</v>
      </c>
    </row>
    <row r="113" spans="2:65" s="12" customFormat="1">
      <c r="B113" s="144"/>
      <c r="D113" s="145" t="s">
        <v>139</v>
      </c>
      <c r="E113" s="146" t="s">
        <v>47</v>
      </c>
      <c r="F113" s="147" t="s">
        <v>140</v>
      </c>
      <c r="H113" s="146" t="s">
        <v>47</v>
      </c>
      <c r="I113" s="148"/>
      <c r="L113" s="144"/>
      <c r="M113" s="149"/>
      <c r="T113" s="150"/>
      <c r="AT113" s="146" t="s">
        <v>139</v>
      </c>
      <c r="AU113" s="146" t="s">
        <v>94</v>
      </c>
      <c r="AV113" s="12" t="s">
        <v>22</v>
      </c>
      <c r="AW113" s="12" t="s">
        <v>45</v>
      </c>
      <c r="AX113" s="12" t="s">
        <v>84</v>
      </c>
      <c r="AY113" s="146" t="s">
        <v>128</v>
      </c>
    </row>
    <row r="114" spans="2:65" s="12" customFormat="1" ht="22.5">
      <c r="B114" s="144"/>
      <c r="D114" s="145" t="s">
        <v>139</v>
      </c>
      <c r="E114" s="146" t="s">
        <v>47</v>
      </c>
      <c r="F114" s="147" t="s">
        <v>164</v>
      </c>
      <c r="H114" s="146" t="s">
        <v>47</v>
      </c>
      <c r="I114" s="148"/>
      <c r="L114" s="144"/>
      <c r="M114" s="149"/>
      <c r="T114" s="150"/>
      <c r="AT114" s="146" t="s">
        <v>139</v>
      </c>
      <c r="AU114" s="146" t="s">
        <v>94</v>
      </c>
      <c r="AV114" s="12" t="s">
        <v>22</v>
      </c>
      <c r="AW114" s="12" t="s">
        <v>45</v>
      </c>
      <c r="AX114" s="12" t="s">
        <v>84</v>
      </c>
      <c r="AY114" s="146" t="s">
        <v>128</v>
      </c>
    </row>
    <row r="115" spans="2:65" s="13" customFormat="1">
      <c r="B115" s="151"/>
      <c r="D115" s="145" t="s">
        <v>139</v>
      </c>
      <c r="E115" s="152" t="s">
        <v>47</v>
      </c>
      <c r="F115" s="153" t="s">
        <v>165</v>
      </c>
      <c r="H115" s="154">
        <v>13.923</v>
      </c>
      <c r="I115" s="155"/>
      <c r="L115" s="151"/>
      <c r="M115" s="156"/>
      <c r="T115" s="157"/>
      <c r="AT115" s="152" t="s">
        <v>139</v>
      </c>
      <c r="AU115" s="152" t="s">
        <v>94</v>
      </c>
      <c r="AV115" s="13" t="s">
        <v>94</v>
      </c>
      <c r="AW115" s="13" t="s">
        <v>45</v>
      </c>
      <c r="AX115" s="13" t="s">
        <v>22</v>
      </c>
      <c r="AY115" s="152" t="s">
        <v>128</v>
      </c>
    </row>
    <row r="116" spans="2:65" s="11" customFormat="1" ht="22.9" customHeight="1">
      <c r="B116" s="115"/>
      <c r="D116" s="116" t="s">
        <v>83</v>
      </c>
      <c r="E116" s="125" t="s">
        <v>166</v>
      </c>
      <c r="F116" s="125" t="s">
        <v>167</v>
      </c>
      <c r="I116" s="118"/>
      <c r="J116" s="126">
        <f>BK116</f>
        <v>0</v>
      </c>
      <c r="L116" s="115"/>
      <c r="M116" s="120"/>
      <c r="P116" s="121">
        <f>SUM(P117:P161)</f>
        <v>0</v>
      </c>
      <c r="R116" s="121">
        <f>SUM(R117:R161)</f>
        <v>16.0988258</v>
      </c>
      <c r="T116" s="122">
        <f>SUM(T117:T161)</f>
        <v>0</v>
      </c>
      <c r="AR116" s="116" t="s">
        <v>22</v>
      </c>
      <c r="AT116" s="123" t="s">
        <v>83</v>
      </c>
      <c r="AU116" s="123" t="s">
        <v>22</v>
      </c>
      <c r="AY116" s="116" t="s">
        <v>128</v>
      </c>
      <c r="BK116" s="124">
        <f>SUM(BK117:BK161)</f>
        <v>0</v>
      </c>
    </row>
    <row r="117" spans="2:65" s="1" customFormat="1" ht="44.25" customHeight="1">
      <c r="B117" s="32"/>
      <c r="C117" s="127" t="s">
        <v>166</v>
      </c>
      <c r="D117" s="127" t="s">
        <v>130</v>
      </c>
      <c r="E117" s="128" t="s">
        <v>168</v>
      </c>
      <c r="F117" s="129" t="s">
        <v>169</v>
      </c>
      <c r="G117" s="130" t="s">
        <v>133</v>
      </c>
      <c r="H117" s="131">
        <v>27.846</v>
      </c>
      <c r="I117" s="132"/>
      <c r="J117" s="133">
        <f>ROUND(I117*H117,2)</f>
        <v>0</v>
      </c>
      <c r="K117" s="129" t="s">
        <v>134</v>
      </c>
      <c r="L117" s="32"/>
      <c r="M117" s="134" t="s">
        <v>47</v>
      </c>
      <c r="N117" s="135" t="s">
        <v>55</v>
      </c>
      <c r="P117" s="136">
        <f>O117*H117</f>
        <v>0</v>
      </c>
      <c r="Q117" s="136">
        <v>0.12966</v>
      </c>
      <c r="R117" s="136">
        <f>Q117*H117</f>
        <v>3.61051236</v>
      </c>
      <c r="S117" s="136">
        <v>0</v>
      </c>
      <c r="T117" s="137">
        <f>S117*H117</f>
        <v>0</v>
      </c>
      <c r="AR117" s="138" t="s">
        <v>135</v>
      </c>
      <c r="AT117" s="138" t="s">
        <v>130</v>
      </c>
      <c r="AU117" s="138" t="s">
        <v>94</v>
      </c>
      <c r="AY117" s="16" t="s">
        <v>128</v>
      </c>
      <c r="BE117" s="139">
        <f>IF(N117="základní",J117,0)</f>
        <v>0</v>
      </c>
      <c r="BF117" s="139">
        <f>IF(N117="snížená",J117,0)</f>
        <v>0</v>
      </c>
      <c r="BG117" s="139">
        <f>IF(N117="zákl. přenesená",J117,0)</f>
        <v>0</v>
      </c>
      <c r="BH117" s="139">
        <f>IF(N117="sníž. přenesená",J117,0)</f>
        <v>0</v>
      </c>
      <c r="BI117" s="139">
        <f>IF(N117="nulová",J117,0)</f>
        <v>0</v>
      </c>
      <c r="BJ117" s="16" t="s">
        <v>22</v>
      </c>
      <c r="BK117" s="139">
        <f>ROUND(I117*H117,2)</f>
        <v>0</v>
      </c>
      <c r="BL117" s="16" t="s">
        <v>135</v>
      </c>
      <c r="BM117" s="138" t="s">
        <v>170</v>
      </c>
    </row>
    <row r="118" spans="2:65" s="1" customFormat="1">
      <c r="B118" s="32"/>
      <c r="D118" s="140" t="s">
        <v>137</v>
      </c>
      <c r="F118" s="141" t="s">
        <v>171</v>
      </c>
      <c r="I118" s="142"/>
      <c r="L118" s="32"/>
      <c r="M118" s="143"/>
      <c r="T118" s="51"/>
      <c r="AT118" s="16" t="s">
        <v>137</v>
      </c>
      <c r="AU118" s="16" t="s">
        <v>94</v>
      </c>
    </row>
    <row r="119" spans="2:65" s="12" customFormat="1">
      <c r="B119" s="144"/>
      <c r="D119" s="145" t="s">
        <v>139</v>
      </c>
      <c r="E119" s="146" t="s">
        <v>47</v>
      </c>
      <c r="F119" s="147" t="s">
        <v>140</v>
      </c>
      <c r="H119" s="146" t="s">
        <v>47</v>
      </c>
      <c r="I119" s="148"/>
      <c r="L119" s="144"/>
      <c r="M119" s="149"/>
      <c r="T119" s="150"/>
      <c r="AT119" s="146" t="s">
        <v>139</v>
      </c>
      <c r="AU119" s="146" t="s">
        <v>94</v>
      </c>
      <c r="AV119" s="12" t="s">
        <v>22</v>
      </c>
      <c r="AW119" s="12" t="s">
        <v>45</v>
      </c>
      <c r="AX119" s="12" t="s">
        <v>84</v>
      </c>
      <c r="AY119" s="146" t="s">
        <v>128</v>
      </c>
    </row>
    <row r="120" spans="2:65" s="12" customFormat="1" ht="22.5">
      <c r="B120" s="144"/>
      <c r="D120" s="145" t="s">
        <v>139</v>
      </c>
      <c r="E120" s="146" t="s">
        <v>47</v>
      </c>
      <c r="F120" s="147" t="s">
        <v>172</v>
      </c>
      <c r="H120" s="146" t="s">
        <v>47</v>
      </c>
      <c r="I120" s="148"/>
      <c r="L120" s="144"/>
      <c r="M120" s="149"/>
      <c r="T120" s="150"/>
      <c r="AT120" s="146" t="s">
        <v>139</v>
      </c>
      <c r="AU120" s="146" t="s">
        <v>94</v>
      </c>
      <c r="AV120" s="12" t="s">
        <v>22</v>
      </c>
      <c r="AW120" s="12" t="s">
        <v>45</v>
      </c>
      <c r="AX120" s="12" t="s">
        <v>84</v>
      </c>
      <c r="AY120" s="146" t="s">
        <v>128</v>
      </c>
    </row>
    <row r="121" spans="2:65" s="13" customFormat="1">
      <c r="B121" s="151"/>
      <c r="D121" s="145" t="s">
        <v>139</v>
      </c>
      <c r="E121" s="152" t="s">
        <v>47</v>
      </c>
      <c r="F121" s="153" t="s">
        <v>156</v>
      </c>
      <c r="H121" s="154">
        <v>27.846</v>
      </c>
      <c r="I121" s="155"/>
      <c r="L121" s="151"/>
      <c r="M121" s="156"/>
      <c r="T121" s="157"/>
      <c r="AT121" s="152" t="s">
        <v>139</v>
      </c>
      <c r="AU121" s="152" t="s">
        <v>94</v>
      </c>
      <c r="AV121" s="13" t="s">
        <v>94</v>
      </c>
      <c r="AW121" s="13" t="s">
        <v>45</v>
      </c>
      <c r="AX121" s="13" t="s">
        <v>22</v>
      </c>
      <c r="AY121" s="152" t="s">
        <v>128</v>
      </c>
    </row>
    <row r="122" spans="2:65" s="1" customFormat="1" ht="24.2" customHeight="1">
      <c r="B122" s="32"/>
      <c r="C122" s="127" t="s">
        <v>173</v>
      </c>
      <c r="D122" s="127" t="s">
        <v>130</v>
      </c>
      <c r="E122" s="128" t="s">
        <v>174</v>
      </c>
      <c r="F122" s="129" t="s">
        <v>175</v>
      </c>
      <c r="G122" s="130" t="s">
        <v>133</v>
      </c>
      <c r="H122" s="131">
        <v>27.846</v>
      </c>
      <c r="I122" s="132"/>
      <c r="J122" s="133">
        <f>ROUND(I122*H122,2)</f>
        <v>0</v>
      </c>
      <c r="K122" s="129" t="s">
        <v>134</v>
      </c>
      <c r="L122" s="32"/>
      <c r="M122" s="134" t="s">
        <v>47</v>
      </c>
      <c r="N122" s="135" t="s">
        <v>55</v>
      </c>
      <c r="P122" s="136">
        <f>O122*H122</f>
        <v>0</v>
      </c>
      <c r="Q122" s="136">
        <v>5.1000000000000004E-4</v>
      </c>
      <c r="R122" s="136">
        <f>Q122*H122</f>
        <v>1.4201460000000001E-2</v>
      </c>
      <c r="S122" s="136">
        <v>0</v>
      </c>
      <c r="T122" s="137">
        <f>S122*H122</f>
        <v>0</v>
      </c>
      <c r="AR122" s="138" t="s">
        <v>135</v>
      </c>
      <c r="AT122" s="138" t="s">
        <v>130</v>
      </c>
      <c r="AU122" s="138" t="s">
        <v>94</v>
      </c>
      <c r="AY122" s="16" t="s">
        <v>128</v>
      </c>
      <c r="BE122" s="139">
        <f>IF(N122="základní",J122,0)</f>
        <v>0</v>
      </c>
      <c r="BF122" s="139">
        <f>IF(N122="snížená",J122,0)</f>
        <v>0</v>
      </c>
      <c r="BG122" s="139">
        <f>IF(N122="zákl. přenesená",J122,0)</f>
        <v>0</v>
      </c>
      <c r="BH122" s="139">
        <f>IF(N122="sníž. přenesená",J122,0)</f>
        <v>0</v>
      </c>
      <c r="BI122" s="139">
        <f>IF(N122="nulová",J122,0)</f>
        <v>0</v>
      </c>
      <c r="BJ122" s="16" t="s">
        <v>22</v>
      </c>
      <c r="BK122" s="139">
        <f>ROUND(I122*H122,2)</f>
        <v>0</v>
      </c>
      <c r="BL122" s="16" t="s">
        <v>135</v>
      </c>
      <c r="BM122" s="138" t="s">
        <v>176</v>
      </c>
    </row>
    <row r="123" spans="2:65" s="1" customFormat="1">
      <c r="B123" s="32"/>
      <c r="D123" s="140" t="s">
        <v>137</v>
      </c>
      <c r="F123" s="141" t="s">
        <v>177</v>
      </c>
      <c r="I123" s="142"/>
      <c r="L123" s="32"/>
      <c r="M123" s="143"/>
      <c r="T123" s="51"/>
      <c r="AT123" s="16" t="s">
        <v>137</v>
      </c>
      <c r="AU123" s="16" t="s">
        <v>94</v>
      </c>
    </row>
    <row r="124" spans="2:65" s="12" customFormat="1">
      <c r="B124" s="144"/>
      <c r="D124" s="145" t="s">
        <v>139</v>
      </c>
      <c r="E124" s="146" t="s">
        <v>47</v>
      </c>
      <c r="F124" s="147" t="s">
        <v>140</v>
      </c>
      <c r="H124" s="146" t="s">
        <v>47</v>
      </c>
      <c r="I124" s="148"/>
      <c r="L124" s="144"/>
      <c r="M124" s="149"/>
      <c r="T124" s="150"/>
      <c r="AT124" s="146" t="s">
        <v>139</v>
      </c>
      <c r="AU124" s="146" t="s">
        <v>94</v>
      </c>
      <c r="AV124" s="12" t="s">
        <v>22</v>
      </c>
      <c r="AW124" s="12" t="s">
        <v>45</v>
      </c>
      <c r="AX124" s="12" t="s">
        <v>84</v>
      </c>
      <c r="AY124" s="146" t="s">
        <v>128</v>
      </c>
    </row>
    <row r="125" spans="2:65" s="12" customFormat="1" ht="22.5">
      <c r="B125" s="144"/>
      <c r="D125" s="145" t="s">
        <v>139</v>
      </c>
      <c r="E125" s="146" t="s">
        <v>47</v>
      </c>
      <c r="F125" s="147" t="s">
        <v>178</v>
      </c>
      <c r="H125" s="146" t="s">
        <v>47</v>
      </c>
      <c r="I125" s="148"/>
      <c r="L125" s="144"/>
      <c r="M125" s="149"/>
      <c r="T125" s="150"/>
      <c r="AT125" s="146" t="s">
        <v>139</v>
      </c>
      <c r="AU125" s="146" t="s">
        <v>94</v>
      </c>
      <c r="AV125" s="12" t="s">
        <v>22</v>
      </c>
      <c r="AW125" s="12" t="s">
        <v>45</v>
      </c>
      <c r="AX125" s="12" t="s">
        <v>84</v>
      </c>
      <c r="AY125" s="146" t="s">
        <v>128</v>
      </c>
    </row>
    <row r="126" spans="2:65" s="13" customFormat="1">
      <c r="B126" s="151"/>
      <c r="D126" s="145" t="s">
        <v>139</v>
      </c>
      <c r="E126" s="152" t="s">
        <v>47</v>
      </c>
      <c r="F126" s="153" t="s">
        <v>156</v>
      </c>
      <c r="H126" s="154">
        <v>27.846</v>
      </c>
      <c r="I126" s="155"/>
      <c r="L126" s="151"/>
      <c r="M126" s="156"/>
      <c r="T126" s="157"/>
      <c r="AT126" s="152" t="s">
        <v>139</v>
      </c>
      <c r="AU126" s="152" t="s">
        <v>94</v>
      </c>
      <c r="AV126" s="13" t="s">
        <v>94</v>
      </c>
      <c r="AW126" s="13" t="s">
        <v>45</v>
      </c>
      <c r="AX126" s="13" t="s">
        <v>22</v>
      </c>
      <c r="AY126" s="152" t="s">
        <v>128</v>
      </c>
    </row>
    <row r="127" spans="2:65" s="1" customFormat="1" ht="44.25" customHeight="1">
      <c r="B127" s="32"/>
      <c r="C127" s="127" t="s">
        <v>179</v>
      </c>
      <c r="D127" s="127" t="s">
        <v>130</v>
      </c>
      <c r="E127" s="128" t="s">
        <v>180</v>
      </c>
      <c r="F127" s="129" t="s">
        <v>181</v>
      </c>
      <c r="G127" s="130" t="s">
        <v>133</v>
      </c>
      <c r="H127" s="131">
        <v>18.439</v>
      </c>
      <c r="I127" s="132"/>
      <c r="J127" s="133">
        <f>ROUND(I127*H127,2)</f>
        <v>0</v>
      </c>
      <c r="K127" s="129" t="s">
        <v>134</v>
      </c>
      <c r="L127" s="32"/>
      <c r="M127" s="134" t="s">
        <v>47</v>
      </c>
      <c r="N127" s="135" t="s">
        <v>55</v>
      </c>
      <c r="P127" s="136">
        <f>O127*H127</f>
        <v>0</v>
      </c>
      <c r="Q127" s="136">
        <v>0.12966</v>
      </c>
      <c r="R127" s="136">
        <f>Q127*H127</f>
        <v>2.39080074</v>
      </c>
      <c r="S127" s="136">
        <v>0</v>
      </c>
      <c r="T127" s="137">
        <f>S127*H127</f>
        <v>0</v>
      </c>
      <c r="AR127" s="138" t="s">
        <v>135</v>
      </c>
      <c r="AT127" s="138" t="s">
        <v>130</v>
      </c>
      <c r="AU127" s="138" t="s">
        <v>94</v>
      </c>
      <c r="AY127" s="16" t="s">
        <v>128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6" t="s">
        <v>22</v>
      </c>
      <c r="BK127" s="139">
        <f>ROUND(I127*H127,2)</f>
        <v>0</v>
      </c>
      <c r="BL127" s="16" t="s">
        <v>135</v>
      </c>
      <c r="BM127" s="138" t="s">
        <v>182</v>
      </c>
    </row>
    <row r="128" spans="2:65" s="1" customFormat="1">
      <c r="B128" s="32"/>
      <c r="D128" s="140" t="s">
        <v>137</v>
      </c>
      <c r="F128" s="141" t="s">
        <v>183</v>
      </c>
      <c r="I128" s="142"/>
      <c r="L128" s="32"/>
      <c r="M128" s="143"/>
      <c r="T128" s="51"/>
      <c r="AT128" s="16" t="s">
        <v>137</v>
      </c>
      <c r="AU128" s="16" t="s">
        <v>94</v>
      </c>
    </row>
    <row r="129" spans="2:65" s="12" customFormat="1">
      <c r="B129" s="144"/>
      <c r="D129" s="145" t="s">
        <v>139</v>
      </c>
      <c r="E129" s="146" t="s">
        <v>47</v>
      </c>
      <c r="F129" s="147" t="s">
        <v>140</v>
      </c>
      <c r="H129" s="146" t="s">
        <v>47</v>
      </c>
      <c r="I129" s="148"/>
      <c r="L129" s="144"/>
      <c r="M129" s="149"/>
      <c r="T129" s="150"/>
      <c r="AT129" s="146" t="s">
        <v>139</v>
      </c>
      <c r="AU129" s="146" t="s">
        <v>94</v>
      </c>
      <c r="AV129" s="12" t="s">
        <v>22</v>
      </c>
      <c r="AW129" s="12" t="s">
        <v>45</v>
      </c>
      <c r="AX129" s="12" t="s">
        <v>84</v>
      </c>
      <c r="AY129" s="146" t="s">
        <v>128</v>
      </c>
    </row>
    <row r="130" spans="2:65" s="12" customFormat="1" ht="22.5">
      <c r="B130" s="144"/>
      <c r="D130" s="145" t="s">
        <v>139</v>
      </c>
      <c r="E130" s="146" t="s">
        <v>47</v>
      </c>
      <c r="F130" s="147" t="s">
        <v>184</v>
      </c>
      <c r="H130" s="146" t="s">
        <v>47</v>
      </c>
      <c r="I130" s="148"/>
      <c r="L130" s="144"/>
      <c r="M130" s="149"/>
      <c r="T130" s="150"/>
      <c r="AT130" s="146" t="s">
        <v>139</v>
      </c>
      <c r="AU130" s="146" t="s">
        <v>94</v>
      </c>
      <c r="AV130" s="12" t="s">
        <v>22</v>
      </c>
      <c r="AW130" s="12" t="s">
        <v>45</v>
      </c>
      <c r="AX130" s="12" t="s">
        <v>84</v>
      </c>
      <c r="AY130" s="146" t="s">
        <v>128</v>
      </c>
    </row>
    <row r="131" spans="2:65" s="13" customFormat="1">
      <c r="B131" s="151"/>
      <c r="D131" s="145" t="s">
        <v>139</v>
      </c>
      <c r="E131" s="152" t="s">
        <v>47</v>
      </c>
      <c r="F131" s="153" t="s">
        <v>158</v>
      </c>
      <c r="H131" s="154">
        <v>18.439</v>
      </c>
      <c r="I131" s="155"/>
      <c r="L131" s="151"/>
      <c r="M131" s="156"/>
      <c r="T131" s="157"/>
      <c r="AT131" s="152" t="s">
        <v>139</v>
      </c>
      <c r="AU131" s="152" t="s">
        <v>94</v>
      </c>
      <c r="AV131" s="13" t="s">
        <v>94</v>
      </c>
      <c r="AW131" s="13" t="s">
        <v>45</v>
      </c>
      <c r="AX131" s="13" t="s">
        <v>22</v>
      </c>
      <c r="AY131" s="152" t="s">
        <v>128</v>
      </c>
    </row>
    <row r="132" spans="2:65" s="1" customFormat="1" ht="24.2" customHeight="1">
      <c r="B132" s="32"/>
      <c r="C132" s="127" t="s">
        <v>185</v>
      </c>
      <c r="D132" s="127" t="s">
        <v>130</v>
      </c>
      <c r="E132" s="128" t="s">
        <v>174</v>
      </c>
      <c r="F132" s="129" t="s">
        <v>175</v>
      </c>
      <c r="G132" s="130" t="s">
        <v>133</v>
      </c>
      <c r="H132" s="131">
        <v>18.439</v>
      </c>
      <c r="I132" s="132"/>
      <c r="J132" s="133">
        <f>ROUND(I132*H132,2)</f>
        <v>0</v>
      </c>
      <c r="K132" s="129" t="s">
        <v>134</v>
      </c>
      <c r="L132" s="32"/>
      <c r="M132" s="134" t="s">
        <v>47</v>
      </c>
      <c r="N132" s="135" t="s">
        <v>55</v>
      </c>
      <c r="P132" s="136">
        <f>O132*H132</f>
        <v>0</v>
      </c>
      <c r="Q132" s="136">
        <v>5.1000000000000004E-4</v>
      </c>
      <c r="R132" s="136">
        <f>Q132*H132</f>
        <v>9.4038900000000016E-3</v>
      </c>
      <c r="S132" s="136">
        <v>0</v>
      </c>
      <c r="T132" s="137">
        <f>S132*H132</f>
        <v>0</v>
      </c>
      <c r="AR132" s="138" t="s">
        <v>135</v>
      </c>
      <c r="AT132" s="138" t="s">
        <v>130</v>
      </c>
      <c r="AU132" s="138" t="s">
        <v>94</v>
      </c>
      <c r="AY132" s="16" t="s">
        <v>128</v>
      </c>
      <c r="BE132" s="139">
        <f>IF(N132="základní",J132,0)</f>
        <v>0</v>
      </c>
      <c r="BF132" s="139">
        <f>IF(N132="snížená",J132,0)</f>
        <v>0</v>
      </c>
      <c r="BG132" s="139">
        <f>IF(N132="zákl. přenesená",J132,0)</f>
        <v>0</v>
      </c>
      <c r="BH132" s="139">
        <f>IF(N132="sníž. přenesená",J132,0)</f>
        <v>0</v>
      </c>
      <c r="BI132" s="139">
        <f>IF(N132="nulová",J132,0)</f>
        <v>0</v>
      </c>
      <c r="BJ132" s="16" t="s">
        <v>22</v>
      </c>
      <c r="BK132" s="139">
        <f>ROUND(I132*H132,2)</f>
        <v>0</v>
      </c>
      <c r="BL132" s="16" t="s">
        <v>135</v>
      </c>
      <c r="BM132" s="138" t="s">
        <v>186</v>
      </c>
    </row>
    <row r="133" spans="2:65" s="1" customFormat="1">
      <c r="B133" s="32"/>
      <c r="D133" s="140" t="s">
        <v>137</v>
      </c>
      <c r="F133" s="141" t="s">
        <v>177</v>
      </c>
      <c r="I133" s="142"/>
      <c r="L133" s="32"/>
      <c r="M133" s="143"/>
      <c r="T133" s="51"/>
      <c r="AT133" s="16" t="s">
        <v>137</v>
      </c>
      <c r="AU133" s="16" t="s">
        <v>94</v>
      </c>
    </row>
    <row r="134" spans="2:65" s="12" customFormat="1">
      <c r="B134" s="144"/>
      <c r="D134" s="145" t="s">
        <v>139</v>
      </c>
      <c r="E134" s="146" t="s">
        <v>47</v>
      </c>
      <c r="F134" s="147" t="s">
        <v>140</v>
      </c>
      <c r="H134" s="146" t="s">
        <v>47</v>
      </c>
      <c r="I134" s="148"/>
      <c r="L134" s="144"/>
      <c r="M134" s="149"/>
      <c r="T134" s="150"/>
      <c r="AT134" s="146" t="s">
        <v>139</v>
      </c>
      <c r="AU134" s="146" t="s">
        <v>94</v>
      </c>
      <c r="AV134" s="12" t="s">
        <v>22</v>
      </c>
      <c r="AW134" s="12" t="s">
        <v>45</v>
      </c>
      <c r="AX134" s="12" t="s">
        <v>84</v>
      </c>
      <c r="AY134" s="146" t="s">
        <v>128</v>
      </c>
    </row>
    <row r="135" spans="2:65" s="12" customFormat="1" ht="22.5">
      <c r="B135" s="144"/>
      <c r="D135" s="145" t="s">
        <v>139</v>
      </c>
      <c r="E135" s="146" t="s">
        <v>47</v>
      </c>
      <c r="F135" s="147" t="s">
        <v>187</v>
      </c>
      <c r="H135" s="146" t="s">
        <v>47</v>
      </c>
      <c r="I135" s="148"/>
      <c r="L135" s="144"/>
      <c r="M135" s="149"/>
      <c r="T135" s="150"/>
      <c r="AT135" s="146" t="s">
        <v>139</v>
      </c>
      <c r="AU135" s="146" t="s">
        <v>94</v>
      </c>
      <c r="AV135" s="12" t="s">
        <v>22</v>
      </c>
      <c r="AW135" s="12" t="s">
        <v>45</v>
      </c>
      <c r="AX135" s="12" t="s">
        <v>84</v>
      </c>
      <c r="AY135" s="146" t="s">
        <v>128</v>
      </c>
    </row>
    <row r="136" spans="2:65" s="13" customFormat="1">
      <c r="B136" s="151"/>
      <c r="D136" s="145" t="s">
        <v>139</v>
      </c>
      <c r="E136" s="152" t="s">
        <v>47</v>
      </c>
      <c r="F136" s="153" t="s">
        <v>158</v>
      </c>
      <c r="H136" s="154">
        <v>18.439</v>
      </c>
      <c r="I136" s="155"/>
      <c r="L136" s="151"/>
      <c r="M136" s="156"/>
      <c r="T136" s="157"/>
      <c r="AT136" s="152" t="s">
        <v>139</v>
      </c>
      <c r="AU136" s="152" t="s">
        <v>94</v>
      </c>
      <c r="AV136" s="13" t="s">
        <v>94</v>
      </c>
      <c r="AW136" s="13" t="s">
        <v>45</v>
      </c>
      <c r="AX136" s="13" t="s">
        <v>22</v>
      </c>
      <c r="AY136" s="152" t="s">
        <v>128</v>
      </c>
    </row>
    <row r="137" spans="2:65" s="1" customFormat="1" ht="44.25" customHeight="1">
      <c r="B137" s="32"/>
      <c r="C137" s="127" t="s">
        <v>188</v>
      </c>
      <c r="D137" s="127" t="s">
        <v>130</v>
      </c>
      <c r="E137" s="128" t="s">
        <v>189</v>
      </c>
      <c r="F137" s="129" t="s">
        <v>190</v>
      </c>
      <c r="G137" s="130" t="s">
        <v>133</v>
      </c>
      <c r="H137" s="131">
        <v>13.923</v>
      </c>
      <c r="I137" s="132"/>
      <c r="J137" s="133">
        <f>ROUND(I137*H137,2)</f>
        <v>0</v>
      </c>
      <c r="K137" s="129" t="s">
        <v>134</v>
      </c>
      <c r="L137" s="32"/>
      <c r="M137" s="134" t="s">
        <v>47</v>
      </c>
      <c r="N137" s="135" t="s">
        <v>55</v>
      </c>
      <c r="P137" s="136">
        <f>O137*H137</f>
        <v>0</v>
      </c>
      <c r="Q137" s="136">
        <v>0.26375999999999999</v>
      </c>
      <c r="R137" s="136">
        <f>Q137*H137</f>
        <v>3.6723304799999998</v>
      </c>
      <c r="S137" s="136">
        <v>0</v>
      </c>
      <c r="T137" s="137">
        <f>S137*H137</f>
        <v>0</v>
      </c>
      <c r="AR137" s="138" t="s">
        <v>135</v>
      </c>
      <c r="AT137" s="138" t="s">
        <v>130</v>
      </c>
      <c r="AU137" s="138" t="s">
        <v>94</v>
      </c>
      <c r="AY137" s="16" t="s">
        <v>128</v>
      </c>
      <c r="BE137" s="139">
        <f>IF(N137="základní",J137,0)</f>
        <v>0</v>
      </c>
      <c r="BF137" s="139">
        <f>IF(N137="snížená",J137,0)</f>
        <v>0</v>
      </c>
      <c r="BG137" s="139">
        <f>IF(N137="zákl. přenesená",J137,0)</f>
        <v>0</v>
      </c>
      <c r="BH137" s="139">
        <f>IF(N137="sníž. přenesená",J137,0)</f>
        <v>0</v>
      </c>
      <c r="BI137" s="139">
        <f>IF(N137="nulová",J137,0)</f>
        <v>0</v>
      </c>
      <c r="BJ137" s="16" t="s">
        <v>22</v>
      </c>
      <c r="BK137" s="139">
        <f>ROUND(I137*H137,2)</f>
        <v>0</v>
      </c>
      <c r="BL137" s="16" t="s">
        <v>135</v>
      </c>
      <c r="BM137" s="138" t="s">
        <v>191</v>
      </c>
    </row>
    <row r="138" spans="2:65" s="1" customFormat="1">
      <c r="B138" s="32"/>
      <c r="D138" s="140" t="s">
        <v>137</v>
      </c>
      <c r="F138" s="141" t="s">
        <v>192</v>
      </c>
      <c r="I138" s="142"/>
      <c r="L138" s="32"/>
      <c r="M138" s="143"/>
      <c r="T138" s="51"/>
      <c r="AT138" s="16" t="s">
        <v>137</v>
      </c>
      <c r="AU138" s="16" t="s">
        <v>94</v>
      </c>
    </row>
    <row r="139" spans="2:65" s="12" customFormat="1">
      <c r="B139" s="144"/>
      <c r="D139" s="145" t="s">
        <v>139</v>
      </c>
      <c r="E139" s="146" t="s">
        <v>47</v>
      </c>
      <c r="F139" s="147" t="s">
        <v>140</v>
      </c>
      <c r="H139" s="146" t="s">
        <v>47</v>
      </c>
      <c r="I139" s="148"/>
      <c r="L139" s="144"/>
      <c r="M139" s="149"/>
      <c r="T139" s="150"/>
      <c r="AT139" s="146" t="s">
        <v>139</v>
      </c>
      <c r="AU139" s="146" t="s">
        <v>94</v>
      </c>
      <c r="AV139" s="12" t="s">
        <v>22</v>
      </c>
      <c r="AW139" s="12" t="s">
        <v>45</v>
      </c>
      <c r="AX139" s="12" t="s">
        <v>84</v>
      </c>
      <c r="AY139" s="146" t="s">
        <v>128</v>
      </c>
    </row>
    <row r="140" spans="2:65" s="12" customFormat="1" ht="22.5">
      <c r="B140" s="144"/>
      <c r="D140" s="145" t="s">
        <v>139</v>
      </c>
      <c r="E140" s="146" t="s">
        <v>47</v>
      </c>
      <c r="F140" s="147" t="s">
        <v>193</v>
      </c>
      <c r="H140" s="146" t="s">
        <v>47</v>
      </c>
      <c r="I140" s="148"/>
      <c r="L140" s="144"/>
      <c r="M140" s="149"/>
      <c r="T140" s="150"/>
      <c r="AT140" s="146" t="s">
        <v>139</v>
      </c>
      <c r="AU140" s="146" t="s">
        <v>94</v>
      </c>
      <c r="AV140" s="12" t="s">
        <v>22</v>
      </c>
      <c r="AW140" s="12" t="s">
        <v>45</v>
      </c>
      <c r="AX140" s="12" t="s">
        <v>84</v>
      </c>
      <c r="AY140" s="146" t="s">
        <v>128</v>
      </c>
    </row>
    <row r="141" spans="2:65" s="13" customFormat="1">
      <c r="B141" s="151"/>
      <c r="D141" s="145" t="s">
        <v>139</v>
      </c>
      <c r="E141" s="152" t="s">
        <v>47</v>
      </c>
      <c r="F141" s="153" t="s">
        <v>165</v>
      </c>
      <c r="H141" s="154">
        <v>13.923</v>
      </c>
      <c r="I141" s="155"/>
      <c r="L141" s="151"/>
      <c r="M141" s="156"/>
      <c r="T141" s="157"/>
      <c r="AT141" s="152" t="s">
        <v>139</v>
      </c>
      <c r="AU141" s="152" t="s">
        <v>94</v>
      </c>
      <c r="AV141" s="13" t="s">
        <v>94</v>
      </c>
      <c r="AW141" s="13" t="s">
        <v>45</v>
      </c>
      <c r="AX141" s="13" t="s">
        <v>22</v>
      </c>
      <c r="AY141" s="152" t="s">
        <v>128</v>
      </c>
    </row>
    <row r="142" spans="2:65" s="1" customFormat="1" ht="24.2" customHeight="1">
      <c r="B142" s="32"/>
      <c r="C142" s="127" t="s">
        <v>27</v>
      </c>
      <c r="D142" s="127" t="s">
        <v>130</v>
      </c>
      <c r="E142" s="128" t="s">
        <v>194</v>
      </c>
      <c r="F142" s="129" t="s">
        <v>195</v>
      </c>
      <c r="G142" s="130" t="s">
        <v>133</v>
      </c>
      <c r="H142" s="131">
        <v>13.923</v>
      </c>
      <c r="I142" s="132"/>
      <c r="J142" s="133">
        <f>ROUND(I142*H142,2)</f>
        <v>0</v>
      </c>
      <c r="K142" s="129" t="s">
        <v>134</v>
      </c>
      <c r="L142" s="32"/>
      <c r="M142" s="134" t="s">
        <v>47</v>
      </c>
      <c r="N142" s="135" t="s">
        <v>55</v>
      </c>
      <c r="P142" s="136">
        <f>O142*H142</f>
        <v>0</v>
      </c>
      <c r="Q142" s="136">
        <v>3.4000000000000002E-4</v>
      </c>
      <c r="R142" s="136">
        <f>Q142*H142</f>
        <v>4.7338200000000006E-3</v>
      </c>
      <c r="S142" s="136">
        <v>0</v>
      </c>
      <c r="T142" s="137">
        <f>S142*H142</f>
        <v>0</v>
      </c>
      <c r="AR142" s="138" t="s">
        <v>135</v>
      </c>
      <c r="AT142" s="138" t="s">
        <v>130</v>
      </c>
      <c r="AU142" s="138" t="s">
        <v>94</v>
      </c>
      <c r="AY142" s="16" t="s">
        <v>128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6" t="s">
        <v>22</v>
      </c>
      <c r="BK142" s="139">
        <f>ROUND(I142*H142,2)</f>
        <v>0</v>
      </c>
      <c r="BL142" s="16" t="s">
        <v>135</v>
      </c>
      <c r="BM142" s="138" t="s">
        <v>196</v>
      </c>
    </row>
    <row r="143" spans="2:65" s="1" customFormat="1">
      <c r="B143" s="32"/>
      <c r="D143" s="140" t="s">
        <v>137</v>
      </c>
      <c r="F143" s="141" t="s">
        <v>197</v>
      </c>
      <c r="I143" s="142"/>
      <c r="L143" s="32"/>
      <c r="M143" s="143"/>
      <c r="T143" s="51"/>
      <c r="AT143" s="16" t="s">
        <v>137</v>
      </c>
      <c r="AU143" s="16" t="s">
        <v>94</v>
      </c>
    </row>
    <row r="144" spans="2:65" s="12" customFormat="1">
      <c r="B144" s="144"/>
      <c r="D144" s="145" t="s">
        <v>139</v>
      </c>
      <c r="E144" s="146" t="s">
        <v>47</v>
      </c>
      <c r="F144" s="147" t="s">
        <v>140</v>
      </c>
      <c r="H144" s="146" t="s">
        <v>47</v>
      </c>
      <c r="I144" s="148"/>
      <c r="L144" s="144"/>
      <c r="M144" s="149"/>
      <c r="T144" s="150"/>
      <c r="AT144" s="146" t="s">
        <v>139</v>
      </c>
      <c r="AU144" s="146" t="s">
        <v>94</v>
      </c>
      <c r="AV144" s="12" t="s">
        <v>22</v>
      </c>
      <c r="AW144" s="12" t="s">
        <v>45</v>
      </c>
      <c r="AX144" s="12" t="s">
        <v>84</v>
      </c>
      <c r="AY144" s="146" t="s">
        <v>128</v>
      </c>
    </row>
    <row r="145" spans="2:65" s="12" customFormat="1" ht="22.5">
      <c r="B145" s="144"/>
      <c r="D145" s="145" t="s">
        <v>139</v>
      </c>
      <c r="E145" s="146" t="s">
        <v>47</v>
      </c>
      <c r="F145" s="147" t="s">
        <v>198</v>
      </c>
      <c r="H145" s="146" t="s">
        <v>47</v>
      </c>
      <c r="I145" s="148"/>
      <c r="L145" s="144"/>
      <c r="M145" s="149"/>
      <c r="T145" s="150"/>
      <c r="AT145" s="146" t="s">
        <v>139</v>
      </c>
      <c r="AU145" s="146" t="s">
        <v>94</v>
      </c>
      <c r="AV145" s="12" t="s">
        <v>22</v>
      </c>
      <c r="AW145" s="12" t="s">
        <v>45</v>
      </c>
      <c r="AX145" s="12" t="s">
        <v>84</v>
      </c>
      <c r="AY145" s="146" t="s">
        <v>128</v>
      </c>
    </row>
    <row r="146" spans="2:65" s="13" customFormat="1">
      <c r="B146" s="151"/>
      <c r="D146" s="145" t="s">
        <v>139</v>
      </c>
      <c r="E146" s="152" t="s">
        <v>47</v>
      </c>
      <c r="F146" s="153" t="s">
        <v>165</v>
      </c>
      <c r="H146" s="154">
        <v>13.923</v>
      </c>
      <c r="I146" s="155"/>
      <c r="L146" s="151"/>
      <c r="M146" s="156"/>
      <c r="T146" s="157"/>
      <c r="AT146" s="152" t="s">
        <v>139</v>
      </c>
      <c r="AU146" s="152" t="s">
        <v>94</v>
      </c>
      <c r="AV146" s="13" t="s">
        <v>94</v>
      </c>
      <c r="AW146" s="13" t="s">
        <v>45</v>
      </c>
      <c r="AX146" s="13" t="s">
        <v>22</v>
      </c>
      <c r="AY146" s="152" t="s">
        <v>128</v>
      </c>
    </row>
    <row r="147" spans="2:65" s="1" customFormat="1" ht="44.25" customHeight="1">
      <c r="B147" s="32"/>
      <c r="C147" s="127" t="s">
        <v>199</v>
      </c>
      <c r="D147" s="127" t="s">
        <v>130</v>
      </c>
      <c r="E147" s="128" t="s">
        <v>200</v>
      </c>
      <c r="F147" s="129" t="s">
        <v>201</v>
      </c>
      <c r="G147" s="130" t="s">
        <v>133</v>
      </c>
      <c r="H147" s="131">
        <v>9.3130000000000006</v>
      </c>
      <c r="I147" s="132"/>
      <c r="J147" s="133">
        <f>ROUND(I147*H147,2)</f>
        <v>0</v>
      </c>
      <c r="K147" s="129" t="s">
        <v>134</v>
      </c>
      <c r="L147" s="32"/>
      <c r="M147" s="134" t="s">
        <v>47</v>
      </c>
      <c r="N147" s="135" t="s">
        <v>55</v>
      </c>
      <c r="P147" s="136">
        <f>O147*H147</f>
        <v>0</v>
      </c>
      <c r="Q147" s="136">
        <v>0.49985000000000002</v>
      </c>
      <c r="R147" s="136">
        <f>Q147*H147</f>
        <v>4.6551030500000001</v>
      </c>
      <c r="S147" s="136">
        <v>0</v>
      </c>
      <c r="T147" s="137">
        <f>S147*H147</f>
        <v>0</v>
      </c>
      <c r="AR147" s="138" t="s">
        <v>135</v>
      </c>
      <c r="AT147" s="138" t="s">
        <v>130</v>
      </c>
      <c r="AU147" s="138" t="s">
        <v>94</v>
      </c>
      <c r="AY147" s="16" t="s">
        <v>128</v>
      </c>
      <c r="BE147" s="139">
        <f>IF(N147="základní",J147,0)</f>
        <v>0</v>
      </c>
      <c r="BF147" s="139">
        <f>IF(N147="snížená",J147,0)</f>
        <v>0</v>
      </c>
      <c r="BG147" s="139">
        <f>IF(N147="zákl. přenesená",J147,0)</f>
        <v>0</v>
      </c>
      <c r="BH147" s="139">
        <f>IF(N147="sníž. přenesená",J147,0)</f>
        <v>0</v>
      </c>
      <c r="BI147" s="139">
        <f>IF(N147="nulová",J147,0)</f>
        <v>0</v>
      </c>
      <c r="BJ147" s="16" t="s">
        <v>22</v>
      </c>
      <c r="BK147" s="139">
        <f>ROUND(I147*H147,2)</f>
        <v>0</v>
      </c>
      <c r="BL147" s="16" t="s">
        <v>135</v>
      </c>
      <c r="BM147" s="138" t="s">
        <v>202</v>
      </c>
    </row>
    <row r="148" spans="2:65" s="1" customFormat="1">
      <c r="B148" s="32"/>
      <c r="D148" s="140" t="s">
        <v>137</v>
      </c>
      <c r="F148" s="141" t="s">
        <v>203</v>
      </c>
      <c r="I148" s="142"/>
      <c r="L148" s="32"/>
      <c r="M148" s="143"/>
      <c r="T148" s="51"/>
      <c r="AT148" s="16" t="s">
        <v>137</v>
      </c>
      <c r="AU148" s="16" t="s">
        <v>94</v>
      </c>
    </row>
    <row r="149" spans="2:65" s="12" customFormat="1">
      <c r="B149" s="144"/>
      <c r="D149" s="145" t="s">
        <v>139</v>
      </c>
      <c r="E149" s="146" t="s">
        <v>47</v>
      </c>
      <c r="F149" s="147" t="s">
        <v>140</v>
      </c>
      <c r="H149" s="146" t="s">
        <v>47</v>
      </c>
      <c r="I149" s="148"/>
      <c r="L149" s="144"/>
      <c r="M149" s="149"/>
      <c r="T149" s="150"/>
      <c r="AT149" s="146" t="s">
        <v>139</v>
      </c>
      <c r="AU149" s="146" t="s">
        <v>94</v>
      </c>
      <c r="AV149" s="12" t="s">
        <v>22</v>
      </c>
      <c r="AW149" s="12" t="s">
        <v>45</v>
      </c>
      <c r="AX149" s="12" t="s">
        <v>84</v>
      </c>
      <c r="AY149" s="146" t="s">
        <v>128</v>
      </c>
    </row>
    <row r="150" spans="2:65" s="12" customFormat="1" ht="22.5">
      <c r="B150" s="144"/>
      <c r="D150" s="145" t="s">
        <v>139</v>
      </c>
      <c r="E150" s="146" t="s">
        <v>47</v>
      </c>
      <c r="F150" s="147" t="s">
        <v>204</v>
      </c>
      <c r="H150" s="146" t="s">
        <v>47</v>
      </c>
      <c r="I150" s="148"/>
      <c r="L150" s="144"/>
      <c r="M150" s="149"/>
      <c r="T150" s="150"/>
      <c r="AT150" s="146" t="s">
        <v>139</v>
      </c>
      <c r="AU150" s="146" t="s">
        <v>94</v>
      </c>
      <c r="AV150" s="12" t="s">
        <v>22</v>
      </c>
      <c r="AW150" s="12" t="s">
        <v>45</v>
      </c>
      <c r="AX150" s="12" t="s">
        <v>84</v>
      </c>
      <c r="AY150" s="146" t="s">
        <v>128</v>
      </c>
    </row>
    <row r="151" spans="2:65" s="13" customFormat="1">
      <c r="B151" s="151"/>
      <c r="D151" s="145" t="s">
        <v>139</v>
      </c>
      <c r="E151" s="152" t="s">
        <v>47</v>
      </c>
      <c r="F151" s="153" t="s">
        <v>143</v>
      </c>
      <c r="H151" s="154">
        <v>9.3130000000000006</v>
      </c>
      <c r="I151" s="155"/>
      <c r="L151" s="151"/>
      <c r="M151" s="156"/>
      <c r="T151" s="157"/>
      <c r="AT151" s="152" t="s">
        <v>139</v>
      </c>
      <c r="AU151" s="152" t="s">
        <v>94</v>
      </c>
      <c r="AV151" s="13" t="s">
        <v>94</v>
      </c>
      <c r="AW151" s="13" t="s">
        <v>45</v>
      </c>
      <c r="AX151" s="13" t="s">
        <v>22</v>
      </c>
      <c r="AY151" s="152" t="s">
        <v>128</v>
      </c>
    </row>
    <row r="152" spans="2:65" s="1" customFormat="1" ht="37.9" customHeight="1">
      <c r="B152" s="32"/>
      <c r="C152" s="127" t="s">
        <v>205</v>
      </c>
      <c r="D152" s="127" t="s">
        <v>130</v>
      </c>
      <c r="E152" s="128" t="s">
        <v>206</v>
      </c>
      <c r="F152" s="129" t="s">
        <v>207</v>
      </c>
      <c r="G152" s="130" t="s">
        <v>133</v>
      </c>
      <c r="H152" s="131">
        <v>4.8920000000000003</v>
      </c>
      <c r="I152" s="132"/>
      <c r="J152" s="133">
        <f>ROUND(I152*H152,2)</f>
        <v>0</v>
      </c>
      <c r="K152" s="129" t="s">
        <v>134</v>
      </c>
      <c r="L152" s="32"/>
      <c r="M152" s="134" t="s">
        <v>47</v>
      </c>
      <c r="N152" s="135" t="s">
        <v>55</v>
      </c>
      <c r="P152" s="136">
        <f>O152*H152</f>
        <v>0</v>
      </c>
      <c r="Q152" s="136">
        <v>0.34499999999999997</v>
      </c>
      <c r="R152" s="136">
        <f>Q152*H152</f>
        <v>1.68774</v>
      </c>
      <c r="S152" s="136">
        <v>0</v>
      </c>
      <c r="T152" s="137">
        <f>S152*H152</f>
        <v>0</v>
      </c>
      <c r="AR152" s="138" t="s">
        <v>135</v>
      </c>
      <c r="AT152" s="138" t="s">
        <v>130</v>
      </c>
      <c r="AU152" s="138" t="s">
        <v>94</v>
      </c>
      <c r="AY152" s="16" t="s">
        <v>128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6" t="s">
        <v>22</v>
      </c>
      <c r="BK152" s="139">
        <f>ROUND(I152*H152,2)</f>
        <v>0</v>
      </c>
      <c r="BL152" s="16" t="s">
        <v>135</v>
      </c>
      <c r="BM152" s="138" t="s">
        <v>208</v>
      </c>
    </row>
    <row r="153" spans="2:65" s="1" customFormat="1">
      <c r="B153" s="32"/>
      <c r="D153" s="140" t="s">
        <v>137</v>
      </c>
      <c r="F153" s="141" t="s">
        <v>209</v>
      </c>
      <c r="I153" s="142"/>
      <c r="L153" s="32"/>
      <c r="M153" s="143"/>
      <c r="T153" s="51"/>
      <c r="AT153" s="16" t="s">
        <v>137</v>
      </c>
      <c r="AU153" s="16" t="s">
        <v>94</v>
      </c>
    </row>
    <row r="154" spans="2:65" s="12" customFormat="1">
      <c r="B154" s="144"/>
      <c r="D154" s="145" t="s">
        <v>139</v>
      </c>
      <c r="E154" s="146" t="s">
        <v>47</v>
      </c>
      <c r="F154" s="147" t="s">
        <v>140</v>
      </c>
      <c r="H154" s="146" t="s">
        <v>47</v>
      </c>
      <c r="I154" s="148"/>
      <c r="L154" s="144"/>
      <c r="M154" s="149"/>
      <c r="T154" s="150"/>
      <c r="AT154" s="146" t="s">
        <v>139</v>
      </c>
      <c r="AU154" s="146" t="s">
        <v>94</v>
      </c>
      <c r="AV154" s="12" t="s">
        <v>22</v>
      </c>
      <c r="AW154" s="12" t="s">
        <v>45</v>
      </c>
      <c r="AX154" s="12" t="s">
        <v>84</v>
      </c>
      <c r="AY154" s="146" t="s">
        <v>128</v>
      </c>
    </row>
    <row r="155" spans="2:65" s="12" customFormat="1" ht="22.5">
      <c r="B155" s="144"/>
      <c r="D155" s="145" t="s">
        <v>139</v>
      </c>
      <c r="E155" s="146" t="s">
        <v>47</v>
      </c>
      <c r="F155" s="147" t="s">
        <v>210</v>
      </c>
      <c r="H155" s="146" t="s">
        <v>47</v>
      </c>
      <c r="I155" s="148"/>
      <c r="L155" s="144"/>
      <c r="M155" s="149"/>
      <c r="T155" s="150"/>
      <c r="AT155" s="146" t="s">
        <v>139</v>
      </c>
      <c r="AU155" s="146" t="s">
        <v>94</v>
      </c>
      <c r="AV155" s="12" t="s">
        <v>22</v>
      </c>
      <c r="AW155" s="12" t="s">
        <v>45</v>
      </c>
      <c r="AX155" s="12" t="s">
        <v>84</v>
      </c>
      <c r="AY155" s="146" t="s">
        <v>128</v>
      </c>
    </row>
    <row r="156" spans="2:65" s="13" customFormat="1">
      <c r="B156" s="151"/>
      <c r="D156" s="145" t="s">
        <v>139</v>
      </c>
      <c r="E156" s="152" t="s">
        <v>47</v>
      </c>
      <c r="F156" s="153" t="s">
        <v>149</v>
      </c>
      <c r="H156" s="154">
        <v>4.8920000000000003</v>
      </c>
      <c r="I156" s="155"/>
      <c r="L156" s="151"/>
      <c r="M156" s="156"/>
      <c r="T156" s="157"/>
      <c r="AT156" s="152" t="s">
        <v>139</v>
      </c>
      <c r="AU156" s="152" t="s">
        <v>94</v>
      </c>
      <c r="AV156" s="13" t="s">
        <v>94</v>
      </c>
      <c r="AW156" s="13" t="s">
        <v>45</v>
      </c>
      <c r="AX156" s="13" t="s">
        <v>22</v>
      </c>
      <c r="AY156" s="152" t="s">
        <v>128</v>
      </c>
    </row>
    <row r="157" spans="2:65" s="1" customFormat="1" ht="24.2" customHeight="1">
      <c r="B157" s="32"/>
      <c r="C157" s="127" t="s">
        <v>211</v>
      </c>
      <c r="D157" s="127" t="s">
        <v>130</v>
      </c>
      <c r="E157" s="128" t="s">
        <v>212</v>
      </c>
      <c r="F157" s="129" t="s">
        <v>213</v>
      </c>
      <c r="G157" s="130" t="s">
        <v>214</v>
      </c>
      <c r="H157" s="131">
        <v>15</v>
      </c>
      <c r="I157" s="132"/>
      <c r="J157" s="133">
        <f>ROUND(I157*H157,2)</f>
        <v>0</v>
      </c>
      <c r="K157" s="129" t="s">
        <v>134</v>
      </c>
      <c r="L157" s="32"/>
      <c r="M157" s="134" t="s">
        <v>47</v>
      </c>
      <c r="N157" s="135" t="s">
        <v>55</v>
      </c>
      <c r="P157" s="136">
        <f>O157*H157</f>
        <v>0</v>
      </c>
      <c r="Q157" s="136">
        <v>3.5999999999999999E-3</v>
      </c>
      <c r="R157" s="136">
        <f>Q157*H157</f>
        <v>5.3999999999999999E-2</v>
      </c>
      <c r="S157" s="136">
        <v>0</v>
      </c>
      <c r="T157" s="137">
        <f>S157*H157</f>
        <v>0</v>
      </c>
      <c r="AR157" s="138" t="s">
        <v>135</v>
      </c>
      <c r="AT157" s="138" t="s">
        <v>130</v>
      </c>
      <c r="AU157" s="138" t="s">
        <v>94</v>
      </c>
      <c r="AY157" s="16" t="s">
        <v>128</v>
      </c>
      <c r="BE157" s="139">
        <f>IF(N157="základní",J157,0)</f>
        <v>0</v>
      </c>
      <c r="BF157" s="139">
        <f>IF(N157="snížená",J157,0)</f>
        <v>0</v>
      </c>
      <c r="BG157" s="139">
        <f>IF(N157="zákl. přenesená",J157,0)</f>
        <v>0</v>
      </c>
      <c r="BH157" s="139">
        <f>IF(N157="sníž. přenesená",J157,0)</f>
        <v>0</v>
      </c>
      <c r="BI157" s="139">
        <f>IF(N157="nulová",J157,0)</f>
        <v>0</v>
      </c>
      <c r="BJ157" s="16" t="s">
        <v>22</v>
      </c>
      <c r="BK157" s="139">
        <f>ROUND(I157*H157,2)</f>
        <v>0</v>
      </c>
      <c r="BL157" s="16" t="s">
        <v>135</v>
      </c>
      <c r="BM157" s="138" t="s">
        <v>215</v>
      </c>
    </row>
    <row r="158" spans="2:65" s="1" customFormat="1">
      <c r="B158" s="32"/>
      <c r="D158" s="140" t="s">
        <v>137</v>
      </c>
      <c r="F158" s="141" t="s">
        <v>216</v>
      </c>
      <c r="I158" s="142"/>
      <c r="L158" s="32"/>
      <c r="M158" s="143"/>
      <c r="T158" s="51"/>
      <c r="AT158" s="16" t="s">
        <v>137</v>
      </c>
      <c r="AU158" s="16" t="s">
        <v>94</v>
      </c>
    </row>
    <row r="159" spans="2:65" s="12" customFormat="1">
      <c r="B159" s="144"/>
      <c r="D159" s="145" t="s">
        <v>139</v>
      </c>
      <c r="E159" s="146" t="s">
        <v>47</v>
      </c>
      <c r="F159" s="147" t="s">
        <v>140</v>
      </c>
      <c r="H159" s="146" t="s">
        <v>47</v>
      </c>
      <c r="I159" s="148"/>
      <c r="L159" s="144"/>
      <c r="M159" s="149"/>
      <c r="T159" s="150"/>
      <c r="AT159" s="146" t="s">
        <v>139</v>
      </c>
      <c r="AU159" s="146" t="s">
        <v>94</v>
      </c>
      <c r="AV159" s="12" t="s">
        <v>22</v>
      </c>
      <c r="AW159" s="12" t="s">
        <v>45</v>
      </c>
      <c r="AX159" s="12" t="s">
        <v>84</v>
      </c>
      <c r="AY159" s="146" t="s">
        <v>128</v>
      </c>
    </row>
    <row r="160" spans="2:65" s="12" customFormat="1" ht="22.5">
      <c r="B160" s="144"/>
      <c r="D160" s="145" t="s">
        <v>139</v>
      </c>
      <c r="E160" s="146" t="s">
        <v>47</v>
      </c>
      <c r="F160" s="147" t="s">
        <v>217</v>
      </c>
      <c r="H160" s="146" t="s">
        <v>47</v>
      </c>
      <c r="I160" s="148"/>
      <c r="L160" s="144"/>
      <c r="M160" s="149"/>
      <c r="T160" s="150"/>
      <c r="AT160" s="146" t="s">
        <v>139</v>
      </c>
      <c r="AU160" s="146" t="s">
        <v>94</v>
      </c>
      <c r="AV160" s="12" t="s">
        <v>22</v>
      </c>
      <c r="AW160" s="12" t="s">
        <v>45</v>
      </c>
      <c r="AX160" s="12" t="s">
        <v>84</v>
      </c>
      <c r="AY160" s="146" t="s">
        <v>128</v>
      </c>
    </row>
    <row r="161" spans="2:65" s="13" customFormat="1">
      <c r="B161" s="151"/>
      <c r="D161" s="145" t="s">
        <v>139</v>
      </c>
      <c r="E161" s="152" t="s">
        <v>47</v>
      </c>
      <c r="F161" s="153" t="s">
        <v>218</v>
      </c>
      <c r="H161" s="154">
        <v>15</v>
      </c>
      <c r="I161" s="155"/>
      <c r="L161" s="151"/>
      <c r="M161" s="156"/>
      <c r="T161" s="157"/>
      <c r="AT161" s="152" t="s">
        <v>139</v>
      </c>
      <c r="AU161" s="152" t="s">
        <v>94</v>
      </c>
      <c r="AV161" s="13" t="s">
        <v>94</v>
      </c>
      <c r="AW161" s="13" t="s">
        <v>45</v>
      </c>
      <c r="AX161" s="13" t="s">
        <v>22</v>
      </c>
      <c r="AY161" s="152" t="s">
        <v>128</v>
      </c>
    </row>
    <row r="162" spans="2:65" s="11" customFormat="1" ht="22.9" customHeight="1">
      <c r="B162" s="115"/>
      <c r="D162" s="116" t="s">
        <v>83</v>
      </c>
      <c r="E162" s="125" t="s">
        <v>188</v>
      </c>
      <c r="F162" s="125" t="s">
        <v>219</v>
      </c>
      <c r="I162" s="118"/>
      <c r="J162" s="126">
        <f>BK162</f>
        <v>0</v>
      </c>
      <c r="L162" s="115"/>
      <c r="M162" s="120"/>
      <c r="P162" s="121">
        <f>P163+SUM(P164:P173)+P228</f>
        <v>0</v>
      </c>
      <c r="R162" s="121">
        <f>R163+SUM(R164:R173)+R228</f>
        <v>0</v>
      </c>
      <c r="T162" s="122">
        <f>T163+SUM(T164:T173)+T228</f>
        <v>0</v>
      </c>
      <c r="AR162" s="116" t="s">
        <v>22</v>
      </c>
      <c r="AT162" s="123" t="s">
        <v>83</v>
      </c>
      <c r="AU162" s="123" t="s">
        <v>22</v>
      </c>
      <c r="AY162" s="116" t="s">
        <v>128</v>
      </c>
      <c r="BK162" s="124">
        <f>BK163+SUM(BK164:BK173)+BK228</f>
        <v>0</v>
      </c>
    </row>
    <row r="163" spans="2:65" s="1" customFormat="1" ht="37.9" customHeight="1">
      <c r="B163" s="32"/>
      <c r="C163" s="127" t="s">
        <v>220</v>
      </c>
      <c r="D163" s="127" t="s">
        <v>130</v>
      </c>
      <c r="E163" s="128" t="s">
        <v>221</v>
      </c>
      <c r="F163" s="129" t="s">
        <v>222</v>
      </c>
      <c r="G163" s="130" t="s">
        <v>214</v>
      </c>
      <c r="H163" s="131">
        <v>45</v>
      </c>
      <c r="I163" s="132"/>
      <c r="J163" s="133">
        <f>ROUND(I163*H163,2)</f>
        <v>0</v>
      </c>
      <c r="K163" s="129" t="s">
        <v>134</v>
      </c>
      <c r="L163" s="32"/>
      <c r="M163" s="134" t="s">
        <v>47</v>
      </c>
      <c r="N163" s="135" t="s">
        <v>55</v>
      </c>
      <c r="P163" s="136">
        <f>O163*H163</f>
        <v>0</v>
      </c>
      <c r="Q163" s="136">
        <v>0</v>
      </c>
      <c r="R163" s="136">
        <f>Q163*H163</f>
        <v>0</v>
      </c>
      <c r="S163" s="136">
        <v>0</v>
      </c>
      <c r="T163" s="137">
        <f>S163*H163</f>
        <v>0</v>
      </c>
      <c r="AR163" s="138" t="s">
        <v>135</v>
      </c>
      <c r="AT163" s="138" t="s">
        <v>130</v>
      </c>
      <c r="AU163" s="138" t="s">
        <v>94</v>
      </c>
      <c r="AY163" s="16" t="s">
        <v>128</v>
      </c>
      <c r="BE163" s="139">
        <f>IF(N163="základní",J163,0)</f>
        <v>0</v>
      </c>
      <c r="BF163" s="139">
        <f>IF(N163="snížená",J163,0)</f>
        <v>0</v>
      </c>
      <c r="BG163" s="139">
        <f>IF(N163="zákl. přenesená",J163,0)</f>
        <v>0</v>
      </c>
      <c r="BH163" s="139">
        <f>IF(N163="sníž. přenesená",J163,0)</f>
        <v>0</v>
      </c>
      <c r="BI163" s="139">
        <f>IF(N163="nulová",J163,0)</f>
        <v>0</v>
      </c>
      <c r="BJ163" s="16" t="s">
        <v>22</v>
      </c>
      <c r="BK163" s="139">
        <f>ROUND(I163*H163,2)</f>
        <v>0</v>
      </c>
      <c r="BL163" s="16" t="s">
        <v>135</v>
      </c>
      <c r="BM163" s="138" t="s">
        <v>223</v>
      </c>
    </row>
    <row r="164" spans="2:65" s="1" customFormat="1">
      <c r="B164" s="32"/>
      <c r="D164" s="140" t="s">
        <v>137</v>
      </c>
      <c r="F164" s="141" t="s">
        <v>224</v>
      </c>
      <c r="I164" s="142"/>
      <c r="L164" s="32"/>
      <c r="M164" s="143"/>
      <c r="T164" s="51"/>
      <c r="AT164" s="16" t="s">
        <v>137</v>
      </c>
      <c r="AU164" s="16" t="s">
        <v>94</v>
      </c>
    </row>
    <row r="165" spans="2:65" s="12" customFormat="1">
      <c r="B165" s="144"/>
      <c r="D165" s="145" t="s">
        <v>139</v>
      </c>
      <c r="E165" s="146" t="s">
        <v>47</v>
      </c>
      <c r="F165" s="147" t="s">
        <v>140</v>
      </c>
      <c r="H165" s="146" t="s">
        <v>47</v>
      </c>
      <c r="I165" s="148"/>
      <c r="L165" s="144"/>
      <c r="M165" s="149"/>
      <c r="T165" s="150"/>
      <c r="AT165" s="146" t="s">
        <v>139</v>
      </c>
      <c r="AU165" s="146" t="s">
        <v>94</v>
      </c>
      <c r="AV165" s="12" t="s">
        <v>22</v>
      </c>
      <c r="AW165" s="12" t="s">
        <v>45</v>
      </c>
      <c r="AX165" s="12" t="s">
        <v>84</v>
      </c>
      <c r="AY165" s="146" t="s">
        <v>128</v>
      </c>
    </row>
    <row r="166" spans="2:65" s="12" customFormat="1" ht="22.5">
      <c r="B166" s="144"/>
      <c r="D166" s="145" t="s">
        <v>139</v>
      </c>
      <c r="E166" s="146" t="s">
        <v>47</v>
      </c>
      <c r="F166" s="147" t="s">
        <v>225</v>
      </c>
      <c r="H166" s="146" t="s">
        <v>47</v>
      </c>
      <c r="I166" s="148"/>
      <c r="L166" s="144"/>
      <c r="M166" s="149"/>
      <c r="T166" s="150"/>
      <c r="AT166" s="146" t="s">
        <v>139</v>
      </c>
      <c r="AU166" s="146" t="s">
        <v>94</v>
      </c>
      <c r="AV166" s="12" t="s">
        <v>22</v>
      </c>
      <c r="AW166" s="12" t="s">
        <v>45</v>
      </c>
      <c r="AX166" s="12" t="s">
        <v>84</v>
      </c>
      <c r="AY166" s="146" t="s">
        <v>128</v>
      </c>
    </row>
    <row r="167" spans="2:65" s="13" customFormat="1">
      <c r="B167" s="151"/>
      <c r="D167" s="145" t="s">
        <v>139</v>
      </c>
      <c r="E167" s="152" t="s">
        <v>47</v>
      </c>
      <c r="F167" s="153" t="s">
        <v>226</v>
      </c>
      <c r="H167" s="154">
        <v>45</v>
      </c>
      <c r="I167" s="155"/>
      <c r="L167" s="151"/>
      <c r="M167" s="156"/>
      <c r="T167" s="157"/>
      <c r="AT167" s="152" t="s">
        <v>139</v>
      </c>
      <c r="AU167" s="152" t="s">
        <v>94</v>
      </c>
      <c r="AV167" s="13" t="s">
        <v>94</v>
      </c>
      <c r="AW167" s="13" t="s">
        <v>45</v>
      </c>
      <c r="AX167" s="13" t="s">
        <v>22</v>
      </c>
      <c r="AY167" s="152" t="s">
        <v>128</v>
      </c>
    </row>
    <row r="168" spans="2:65" s="1" customFormat="1" ht="24.2" customHeight="1">
      <c r="B168" s="32"/>
      <c r="C168" s="127" t="s">
        <v>8</v>
      </c>
      <c r="D168" s="127" t="s">
        <v>130</v>
      </c>
      <c r="E168" s="128" t="s">
        <v>227</v>
      </c>
      <c r="F168" s="129" t="s">
        <v>228</v>
      </c>
      <c r="G168" s="130" t="s">
        <v>214</v>
      </c>
      <c r="H168" s="131">
        <v>15</v>
      </c>
      <c r="I168" s="132"/>
      <c r="J168" s="133">
        <f>ROUND(I168*H168,2)</f>
        <v>0</v>
      </c>
      <c r="K168" s="129" t="s">
        <v>134</v>
      </c>
      <c r="L168" s="32"/>
      <c r="M168" s="134" t="s">
        <v>47</v>
      </c>
      <c r="N168" s="135" t="s">
        <v>55</v>
      </c>
      <c r="P168" s="136">
        <f>O168*H168</f>
        <v>0</v>
      </c>
      <c r="Q168" s="136">
        <v>0</v>
      </c>
      <c r="R168" s="136">
        <f>Q168*H168</f>
        <v>0</v>
      </c>
      <c r="S168" s="136">
        <v>0</v>
      </c>
      <c r="T168" s="137">
        <f>S168*H168</f>
        <v>0</v>
      </c>
      <c r="AR168" s="138" t="s">
        <v>135</v>
      </c>
      <c r="AT168" s="138" t="s">
        <v>130</v>
      </c>
      <c r="AU168" s="138" t="s">
        <v>94</v>
      </c>
      <c r="AY168" s="16" t="s">
        <v>128</v>
      </c>
      <c r="BE168" s="139">
        <f>IF(N168="základní",J168,0)</f>
        <v>0</v>
      </c>
      <c r="BF168" s="139">
        <f>IF(N168="snížená",J168,0)</f>
        <v>0</v>
      </c>
      <c r="BG168" s="139">
        <f>IF(N168="zákl. přenesená",J168,0)</f>
        <v>0</v>
      </c>
      <c r="BH168" s="139">
        <f>IF(N168="sníž. přenesená",J168,0)</f>
        <v>0</v>
      </c>
      <c r="BI168" s="139">
        <f>IF(N168="nulová",J168,0)</f>
        <v>0</v>
      </c>
      <c r="BJ168" s="16" t="s">
        <v>22</v>
      </c>
      <c r="BK168" s="139">
        <f>ROUND(I168*H168,2)</f>
        <v>0</v>
      </c>
      <c r="BL168" s="16" t="s">
        <v>135</v>
      </c>
      <c r="BM168" s="138" t="s">
        <v>229</v>
      </c>
    </row>
    <row r="169" spans="2:65" s="1" customFormat="1">
      <c r="B169" s="32"/>
      <c r="D169" s="140" t="s">
        <v>137</v>
      </c>
      <c r="F169" s="141" t="s">
        <v>230</v>
      </c>
      <c r="I169" s="142"/>
      <c r="L169" s="32"/>
      <c r="M169" s="143"/>
      <c r="T169" s="51"/>
      <c r="AT169" s="16" t="s">
        <v>137</v>
      </c>
      <c r="AU169" s="16" t="s">
        <v>94</v>
      </c>
    </row>
    <row r="170" spans="2:65" s="12" customFormat="1">
      <c r="B170" s="144"/>
      <c r="D170" s="145" t="s">
        <v>139</v>
      </c>
      <c r="E170" s="146" t="s">
        <v>47</v>
      </c>
      <c r="F170" s="147" t="s">
        <v>140</v>
      </c>
      <c r="H170" s="146" t="s">
        <v>47</v>
      </c>
      <c r="I170" s="148"/>
      <c r="L170" s="144"/>
      <c r="M170" s="149"/>
      <c r="T170" s="150"/>
      <c r="AT170" s="146" t="s">
        <v>139</v>
      </c>
      <c r="AU170" s="146" t="s">
        <v>94</v>
      </c>
      <c r="AV170" s="12" t="s">
        <v>22</v>
      </c>
      <c r="AW170" s="12" t="s">
        <v>45</v>
      </c>
      <c r="AX170" s="12" t="s">
        <v>84</v>
      </c>
      <c r="AY170" s="146" t="s">
        <v>128</v>
      </c>
    </row>
    <row r="171" spans="2:65" s="12" customFormat="1" ht="22.5">
      <c r="B171" s="144"/>
      <c r="D171" s="145" t="s">
        <v>139</v>
      </c>
      <c r="E171" s="146" t="s">
        <v>47</v>
      </c>
      <c r="F171" s="147" t="s">
        <v>225</v>
      </c>
      <c r="H171" s="146" t="s">
        <v>47</v>
      </c>
      <c r="I171" s="148"/>
      <c r="L171" s="144"/>
      <c r="M171" s="149"/>
      <c r="T171" s="150"/>
      <c r="AT171" s="146" t="s">
        <v>139</v>
      </c>
      <c r="AU171" s="146" t="s">
        <v>94</v>
      </c>
      <c r="AV171" s="12" t="s">
        <v>22</v>
      </c>
      <c r="AW171" s="12" t="s">
        <v>45</v>
      </c>
      <c r="AX171" s="12" t="s">
        <v>84</v>
      </c>
      <c r="AY171" s="146" t="s">
        <v>128</v>
      </c>
    </row>
    <row r="172" spans="2:65" s="13" customFormat="1">
      <c r="B172" s="151"/>
      <c r="D172" s="145" t="s">
        <v>139</v>
      </c>
      <c r="E172" s="152" t="s">
        <v>47</v>
      </c>
      <c r="F172" s="153" t="s">
        <v>218</v>
      </c>
      <c r="H172" s="154">
        <v>15</v>
      </c>
      <c r="I172" s="155"/>
      <c r="L172" s="151"/>
      <c r="M172" s="156"/>
      <c r="T172" s="157"/>
      <c r="AT172" s="152" t="s">
        <v>139</v>
      </c>
      <c r="AU172" s="152" t="s">
        <v>94</v>
      </c>
      <c r="AV172" s="13" t="s">
        <v>94</v>
      </c>
      <c r="AW172" s="13" t="s">
        <v>45</v>
      </c>
      <c r="AX172" s="13" t="s">
        <v>22</v>
      </c>
      <c r="AY172" s="152" t="s">
        <v>128</v>
      </c>
    </row>
    <row r="173" spans="2:65" s="11" customFormat="1" ht="20.85" customHeight="1">
      <c r="B173" s="115"/>
      <c r="D173" s="116" t="s">
        <v>83</v>
      </c>
      <c r="E173" s="125" t="s">
        <v>231</v>
      </c>
      <c r="F173" s="125" t="s">
        <v>232</v>
      </c>
      <c r="I173" s="118"/>
      <c r="J173" s="126">
        <f>BK173</f>
        <v>0</v>
      </c>
      <c r="L173" s="115"/>
      <c r="M173" s="120"/>
      <c r="P173" s="121">
        <f>SUM(P174:P227)</f>
        <v>0</v>
      </c>
      <c r="R173" s="121">
        <f>SUM(R174:R227)</f>
        <v>0</v>
      </c>
      <c r="T173" s="122">
        <f>SUM(T174:T227)</f>
        <v>0</v>
      </c>
      <c r="AR173" s="116" t="s">
        <v>22</v>
      </c>
      <c r="AT173" s="123" t="s">
        <v>83</v>
      </c>
      <c r="AU173" s="123" t="s">
        <v>94</v>
      </c>
      <c r="AY173" s="116" t="s">
        <v>128</v>
      </c>
      <c r="BK173" s="124">
        <f>SUM(BK174:BK227)</f>
        <v>0</v>
      </c>
    </row>
    <row r="174" spans="2:65" s="1" customFormat="1" ht="37.9" customHeight="1">
      <c r="B174" s="32"/>
      <c r="C174" s="127" t="s">
        <v>233</v>
      </c>
      <c r="D174" s="127" t="s">
        <v>130</v>
      </c>
      <c r="E174" s="128" t="s">
        <v>234</v>
      </c>
      <c r="F174" s="129" t="s">
        <v>235</v>
      </c>
      <c r="G174" s="130" t="s">
        <v>236</v>
      </c>
      <c r="H174" s="131">
        <v>4.2130000000000001</v>
      </c>
      <c r="I174" s="132"/>
      <c r="J174" s="133">
        <f>ROUND(I174*H174,2)</f>
        <v>0</v>
      </c>
      <c r="K174" s="129" t="s">
        <v>134</v>
      </c>
      <c r="L174" s="32"/>
      <c r="M174" s="134" t="s">
        <v>47</v>
      </c>
      <c r="N174" s="135" t="s">
        <v>55</v>
      </c>
      <c r="P174" s="136">
        <f>O174*H174</f>
        <v>0</v>
      </c>
      <c r="Q174" s="136">
        <v>0</v>
      </c>
      <c r="R174" s="136">
        <f>Q174*H174</f>
        <v>0</v>
      </c>
      <c r="S174" s="136">
        <v>0</v>
      </c>
      <c r="T174" s="137">
        <f>S174*H174</f>
        <v>0</v>
      </c>
      <c r="AR174" s="138" t="s">
        <v>135</v>
      </c>
      <c r="AT174" s="138" t="s">
        <v>130</v>
      </c>
      <c r="AU174" s="138" t="s">
        <v>150</v>
      </c>
      <c r="AY174" s="16" t="s">
        <v>128</v>
      </c>
      <c r="BE174" s="139">
        <f>IF(N174="základní",J174,0)</f>
        <v>0</v>
      </c>
      <c r="BF174" s="139">
        <f>IF(N174="snížená",J174,0)</f>
        <v>0</v>
      </c>
      <c r="BG174" s="139">
        <f>IF(N174="zákl. přenesená",J174,0)</f>
        <v>0</v>
      </c>
      <c r="BH174" s="139">
        <f>IF(N174="sníž. přenesená",J174,0)</f>
        <v>0</v>
      </c>
      <c r="BI174" s="139">
        <f>IF(N174="nulová",J174,0)</f>
        <v>0</v>
      </c>
      <c r="BJ174" s="16" t="s">
        <v>22</v>
      </c>
      <c r="BK174" s="139">
        <f>ROUND(I174*H174,2)</f>
        <v>0</v>
      </c>
      <c r="BL174" s="16" t="s">
        <v>135</v>
      </c>
      <c r="BM174" s="138" t="s">
        <v>237</v>
      </c>
    </row>
    <row r="175" spans="2:65" s="1" customFormat="1">
      <c r="B175" s="32"/>
      <c r="D175" s="140" t="s">
        <v>137</v>
      </c>
      <c r="F175" s="141" t="s">
        <v>238</v>
      </c>
      <c r="I175" s="142"/>
      <c r="L175" s="32"/>
      <c r="M175" s="143"/>
      <c r="T175" s="51"/>
      <c r="AT175" s="16" t="s">
        <v>137</v>
      </c>
      <c r="AU175" s="16" t="s">
        <v>150</v>
      </c>
    </row>
    <row r="176" spans="2:65" s="12" customFormat="1">
      <c r="B176" s="144"/>
      <c r="D176" s="145" t="s">
        <v>139</v>
      </c>
      <c r="E176" s="146" t="s">
        <v>47</v>
      </c>
      <c r="F176" s="147" t="s">
        <v>140</v>
      </c>
      <c r="H176" s="146" t="s">
        <v>47</v>
      </c>
      <c r="I176" s="148"/>
      <c r="L176" s="144"/>
      <c r="M176" s="149"/>
      <c r="T176" s="150"/>
      <c r="AT176" s="146" t="s">
        <v>139</v>
      </c>
      <c r="AU176" s="146" t="s">
        <v>150</v>
      </c>
      <c r="AV176" s="12" t="s">
        <v>22</v>
      </c>
      <c r="AW176" s="12" t="s">
        <v>45</v>
      </c>
      <c r="AX176" s="12" t="s">
        <v>84</v>
      </c>
      <c r="AY176" s="146" t="s">
        <v>128</v>
      </c>
    </row>
    <row r="177" spans="2:65" s="12" customFormat="1" ht="22.5">
      <c r="B177" s="144"/>
      <c r="D177" s="145" t="s">
        <v>139</v>
      </c>
      <c r="E177" s="146" t="s">
        <v>47</v>
      </c>
      <c r="F177" s="147" t="s">
        <v>239</v>
      </c>
      <c r="H177" s="146" t="s">
        <v>47</v>
      </c>
      <c r="I177" s="148"/>
      <c r="L177" s="144"/>
      <c r="M177" s="149"/>
      <c r="T177" s="150"/>
      <c r="AT177" s="146" t="s">
        <v>139</v>
      </c>
      <c r="AU177" s="146" t="s">
        <v>150</v>
      </c>
      <c r="AV177" s="12" t="s">
        <v>22</v>
      </c>
      <c r="AW177" s="12" t="s">
        <v>45</v>
      </c>
      <c r="AX177" s="12" t="s">
        <v>84</v>
      </c>
      <c r="AY177" s="146" t="s">
        <v>128</v>
      </c>
    </row>
    <row r="178" spans="2:65" s="13" customFormat="1">
      <c r="B178" s="151"/>
      <c r="D178" s="145" t="s">
        <v>139</v>
      </c>
      <c r="E178" s="152" t="s">
        <v>47</v>
      </c>
      <c r="F178" s="153" t="s">
        <v>240</v>
      </c>
      <c r="H178" s="154">
        <v>4.2130000000000001</v>
      </c>
      <c r="I178" s="155"/>
      <c r="L178" s="151"/>
      <c r="M178" s="156"/>
      <c r="T178" s="157"/>
      <c r="AT178" s="152" t="s">
        <v>139</v>
      </c>
      <c r="AU178" s="152" t="s">
        <v>150</v>
      </c>
      <c r="AV178" s="13" t="s">
        <v>94</v>
      </c>
      <c r="AW178" s="13" t="s">
        <v>45</v>
      </c>
      <c r="AX178" s="13" t="s">
        <v>22</v>
      </c>
      <c r="AY178" s="152" t="s">
        <v>128</v>
      </c>
    </row>
    <row r="179" spans="2:65" s="1" customFormat="1" ht="37.9" customHeight="1">
      <c r="B179" s="32"/>
      <c r="C179" s="127" t="s">
        <v>241</v>
      </c>
      <c r="D179" s="127" t="s">
        <v>130</v>
      </c>
      <c r="E179" s="128" t="s">
        <v>242</v>
      </c>
      <c r="F179" s="129" t="s">
        <v>243</v>
      </c>
      <c r="G179" s="130" t="s">
        <v>236</v>
      </c>
      <c r="H179" s="131">
        <v>29.491</v>
      </c>
      <c r="I179" s="132"/>
      <c r="J179" s="133">
        <f>ROUND(I179*H179,2)</f>
        <v>0</v>
      </c>
      <c r="K179" s="129" t="s">
        <v>134</v>
      </c>
      <c r="L179" s="32"/>
      <c r="M179" s="134" t="s">
        <v>47</v>
      </c>
      <c r="N179" s="135" t="s">
        <v>55</v>
      </c>
      <c r="P179" s="136">
        <f>O179*H179</f>
        <v>0</v>
      </c>
      <c r="Q179" s="136">
        <v>0</v>
      </c>
      <c r="R179" s="136">
        <f>Q179*H179</f>
        <v>0</v>
      </c>
      <c r="S179" s="136">
        <v>0</v>
      </c>
      <c r="T179" s="137">
        <f>S179*H179</f>
        <v>0</v>
      </c>
      <c r="AR179" s="138" t="s">
        <v>135</v>
      </c>
      <c r="AT179" s="138" t="s">
        <v>130</v>
      </c>
      <c r="AU179" s="138" t="s">
        <v>150</v>
      </c>
      <c r="AY179" s="16" t="s">
        <v>128</v>
      </c>
      <c r="BE179" s="139">
        <f>IF(N179="základní",J179,0)</f>
        <v>0</v>
      </c>
      <c r="BF179" s="139">
        <f>IF(N179="snížená",J179,0)</f>
        <v>0</v>
      </c>
      <c r="BG179" s="139">
        <f>IF(N179="zákl. přenesená",J179,0)</f>
        <v>0</v>
      </c>
      <c r="BH179" s="139">
        <f>IF(N179="sníž. přenesená",J179,0)</f>
        <v>0</v>
      </c>
      <c r="BI179" s="139">
        <f>IF(N179="nulová",J179,0)</f>
        <v>0</v>
      </c>
      <c r="BJ179" s="16" t="s">
        <v>22</v>
      </c>
      <c r="BK179" s="139">
        <f>ROUND(I179*H179,2)</f>
        <v>0</v>
      </c>
      <c r="BL179" s="16" t="s">
        <v>135</v>
      </c>
      <c r="BM179" s="138" t="s">
        <v>244</v>
      </c>
    </row>
    <row r="180" spans="2:65" s="1" customFormat="1">
      <c r="B180" s="32"/>
      <c r="D180" s="140" t="s">
        <v>137</v>
      </c>
      <c r="F180" s="141" t="s">
        <v>245</v>
      </c>
      <c r="I180" s="142"/>
      <c r="L180" s="32"/>
      <c r="M180" s="143"/>
      <c r="T180" s="51"/>
      <c r="AT180" s="16" t="s">
        <v>137</v>
      </c>
      <c r="AU180" s="16" t="s">
        <v>150</v>
      </c>
    </row>
    <row r="181" spans="2:65" s="12" customFormat="1">
      <c r="B181" s="144"/>
      <c r="D181" s="145" t="s">
        <v>139</v>
      </c>
      <c r="E181" s="146" t="s">
        <v>47</v>
      </c>
      <c r="F181" s="147" t="s">
        <v>140</v>
      </c>
      <c r="H181" s="146" t="s">
        <v>47</v>
      </c>
      <c r="I181" s="148"/>
      <c r="L181" s="144"/>
      <c r="M181" s="149"/>
      <c r="T181" s="150"/>
      <c r="AT181" s="146" t="s">
        <v>139</v>
      </c>
      <c r="AU181" s="146" t="s">
        <v>150</v>
      </c>
      <c r="AV181" s="12" t="s">
        <v>22</v>
      </c>
      <c r="AW181" s="12" t="s">
        <v>45</v>
      </c>
      <c r="AX181" s="12" t="s">
        <v>84</v>
      </c>
      <c r="AY181" s="146" t="s">
        <v>128</v>
      </c>
    </row>
    <row r="182" spans="2:65" s="12" customFormat="1">
      <c r="B182" s="144"/>
      <c r="D182" s="145" t="s">
        <v>139</v>
      </c>
      <c r="E182" s="146" t="s">
        <v>47</v>
      </c>
      <c r="F182" s="147" t="s">
        <v>246</v>
      </c>
      <c r="H182" s="146" t="s">
        <v>47</v>
      </c>
      <c r="I182" s="148"/>
      <c r="L182" s="144"/>
      <c r="M182" s="149"/>
      <c r="T182" s="150"/>
      <c r="AT182" s="146" t="s">
        <v>139</v>
      </c>
      <c r="AU182" s="146" t="s">
        <v>150</v>
      </c>
      <c r="AV182" s="12" t="s">
        <v>22</v>
      </c>
      <c r="AW182" s="12" t="s">
        <v>45</v>
      </c>
      <c r="AX182" s="12" t="s">
        <v>84</v>
      </c>
      <c r="AY182" s="146" t="s">
        <v>128</v>
      </c>
    </row>
    <row r="183" spans="2:65" s="12" customFormat="1" ht="22.5">
      <c r="B183" s="144"/>
      <c r="D183" s="145" t="s">
        <v>139</v>
      </c>
      <c r="E183" s="146" t="s">
        <v>47</v>
      </c>
      <c r="F183" s="147" t="s">
        <v>239</v>
      </c>
      <c r="H183" s="146" t="s">
        <v>47</v>
      </c>
      <c r="I183" s="148"/>
      <c r="L183" s="144"/>
      <c r="M183" s="149"/>
      <c r="T183" s="150"/>
      <c r="AT183" s="146" t="s">
        <v>139</v>
      </c>
      <c r="AU183" s="146" t="s">
        <v>150</v>
      </c>
      <c r="AV183" s="12" t="s">
        <v>22</v>
      </c>
      <c r="AW183" s="12" t="s">
        <v>45</v>
      </c>
      <c r="AX183" s="12" t="s">
        <v>84</v>
      </c>
      <c r="AY183" s="146" t="s">
        <v>128</v>
      </c>
    </row>
    <row r="184" spans="2:65" s="13" customFormat="1">
      <c r="B184" s="151"/>
      <c r="D184" s="145" t="s">
        <v>139</v>
      </c>
      <c r="E184" s="152" t="s">
        <v>47</v>
      </c>
      <c r="F184" s="153" t="s">
        <v>247</v>
      </c>
      <c r="H184" s="154">
        <v>29.491</v>
      </c>
      <c r="I184" s="155"/>
      <c r="L184" s="151"/>
      <c r="M184" s="156"/>
      <c r="T184" s="157"/>
      <c r="AT184" s="152" t="s">
        <v>139</v>
      </c>
      <c r="AU184" s="152" t="s">
        <v>150</v>
      </c>
      <c r="AV184" s="13" t="s">
        <v>94</v>
      </c>
      <c r="AW184" s="13" t="s">
        <v>45</v>
      </c>
      <c r="AX184" s="13" t="s">
        <v>22</v>
      </c>
      <c r="AY184" s="152" t="s">
        <v>128</v>
      </c>
    </row>
    <row r="185" spans="2:65" s="1" customFormat="1" ht="24.2" customHeight="1">
      <c r="B185" s="32"/>
      <c r="C185" s="127" t="s">
        <v>248</v>
      </c>
      <c r="D185" s="127" t="s">
        <v>130</v>
      </c>
      <c r="E185" s="128" t="s">
        <v>249</v>
      </c>
      <c r="F185" s="129" t="s">
        <v>250</v>
      </c>
      <c r="G185" s="130" t="s">
        <v>236</v>
      </c>
      <c r="H185" s="131">
        <v>4.2130000000000001</v>
      </c>
      <c r="I185" s="132"/>
      <c r="J185" s="133">
        <f>ROUND(I185*H185,2)</f>
        <v>0</v>
      </c>
      <c r="K185" s="129" t="s">
        <v>134</v>
      </c>
      <c r="L185" s="32"/>
      <c r="M185" s="134" t="s">
        <v>47</v>
      </c>
      <c r="N185" s="135" t="s">
        <v>55</v>
      </c>
      <c r="P185" s="136">
        <f>O185*H185</f>
        <v>0</v>
      </c>
      <c r="Q185" s="136">
        <v>0</v>
      </c>
      <c r="R185" s="136">
        <f>Q185*H185</f>
        <v>0</v>
      </c>
      <c r="S185" s="136">
        <v>0</v>
      </c>
      <c r="T185" s="137">
        <f>S185*H185</f>
        <v>0</v>
      </c>
      <c r="AR185" s="138" t="s">
        <v>135</v>
      </c>
      <c r="AT185" s="138" t="s">
        <v>130</v>
      </c>
      <c r="AU185" s="138" t="s">
        <v>150</v>
      </c>
      <c r="AY185" s="16" t="s">
        <v>128</v>
      </c>
      <c r="BE185" s="139">
        <f>IF(N185="základní",J185,0)</f>
        <v>0</v>
      </c>
      <c r="BF185" s="139">
        <f>IF(N185="snížená",J185,0)</f>
        <v>0</v>
      </c>
      <c r="BG185" s="139">
        <f>IF(N185="zákl. přenesená",J185,0)</f>
        <v>0</v>
      </c>
      <c r="BH185" s="139">
        <f>IF(N185="sníž. přenesená",J185,0)</f>
        <v>0</v>
      </c>
      <c r="BI185" s="139">
        <f>IF(N185="nulová",J185,0)</f>
        <v>0</v>
      </c>
      <c r="BJ185" s="16" t="s">
        <v>22</v>
      </c>
      <c r="BK185" s="139">
        <f>ROUND(I185*H185,2)</f>
        <v>0</v>
      </c>
      <c r="BL185" s="16" t="s">
        <v>135</v>
      </c>
      <c r="BM185" s="138" t="s">
        <v>251</v>
      </c>
    </row>
    <row r="186" spans="2:65" s="1" customFormat="1">
      <c r="B186" s="32"/>
      <c r="D186" s="140" t="s">
        <v>137</v>
      </c>
      <c r="F186" s="141" t="s">
        <v>252</v>
      </c>
      <c r="I186" s="142"/>
      <c r="L186" s="32"/>
      <c r="M186" s="143"/>
      <c r="T186" s="51"/>
      <c r="AT186" s="16" t="s">
        <v>137</v>
      </c>
      <c r="AU186" s="16" t="s">
        <v>150</v>
      </c>
    </row>
    <row r="187" spans="2:65" s="12" customFormat="1">
      <c r="B187" s="144"/>
      <c r="D187" s="145" t="s">
        <v>139</v>
      </c>
      <c r="E187" s="146" t="s">
        <v>47</v>
      </c>
      <c r="F187" s="147" t="s">
        <v>140</v>
      </c>
      <c r="H187" s="146" t="s">
        <v>47</v>
      </c>
      <c r="I187" s="148"/>
      <c r="L187" s="144"/>
      <c r="M187" s="149"/>
      <c r="T187" s="150"/>
      <c r="AT187" s="146" t="s">
        <v>139</v>
      </c>
      <c r="AU187" s="146" t="s">
        <v>150</v>
      </c>
      <c r="AV187" s="12" t="s">
        <v>22</v>
      </c>
      <c r="AW187" s="12" t="s">
        <v>45</v>
      </c>
      <c r="AX187" s="12" t="s">
        <v>84</v>
      </c>
      <c r="AY187" s="146" t="s">
        <v>128</v>
      </c>
    </row>
    <row r="188" spans="2:65" s="12" customFormat="1" ht="22.5">
      <c r="B188" s="144"/>
      <c r="D188" s="145" t="s">
        <v>139</v>
      </c>
      <c r="E188" s="146" t="s">
        <v>47</v>
      </c>
      <c r="F188" s="147" t="s">
        <v>253</v>
      </c>
      <c r="H188" s="146" t="s">
        <v>47</v>
      </c>
      <c r="I188" s="148"/>
      <c r="L188" s="144"/>
      <c r="M188" s="149"/>
      <c r="T188" s="150"/>
      <c r="AT188" s="146" t="s">
        <v>139</v>
      </c>
      <c r="AU188" s="146" t="s">
        <v>150</v>
      </c>
      <c r="AV188" s="12" t="s">
        <v>22</v>
      </c>
      <c r="AW188" s="12" t="s">
        <v>45</v>
      </c>
      <c r="AX188" s="12" t="s">
        <v>84</v>
      </c>
      <c r="AY188" s="146" t="s">
        <v>128</v>
      </c>
    </row>
    <row r="189" spans="2:65" s="13" customFormat="1">
      <c r="B189" s="151"/>
      <c r="D189" s="145" t="s">
        <v>139</v>
      </c>
      <c r="E189" s="152" t="s">
        <v>47</v>
      </c>
      <c r="F189" s="153" t="s">
        <v>240</v>
      </c>
      <c r="H189" s="154">
        <v>4.2130000000000001</v>
      </c>
      <c r="I189" s="155"/>
      <c r="L189" s="151"/>
      <c r="M189" s="156"/>
      <c r="T189" s="157"/>
      <c r="AT189" s="152" t="s">
        <v>139</v>
      </c>
      <c r="AU189" s="152" t="s">
        <v>150</v>
      </c>
      <c r="AV189" s="13" t="s">
        <v>94</v>
      </c>
      <c r="AW189" s="13" t="s">
        <v>45</v>
      </c>
      <c r="AX189" s="13" t="s">
        <v>22</v>
      </c>
      <c r="AY189" s="152" t="s">
        <v>128</v>
      </c>
    </row>
    <row r="190" spans="2:65" s="1" customFormat="1" ht="44.25" customHeight="1">
      <c r="B190" s="32"/>
      <c r="C190" s="127" t="s">
        <v>254</v>
      </c>
      <c r="D190" s="127" t="s">
        <v>130</v>
      </c>
      <c r="E190" s="128" t="s">
        <v>255</v>
      </c>
      <c r="F190" s="129" t="s">
        <v>256</v>
      </c>
      <c r="G190" s="130" t="s">
        <v>236</v>
      </c>
      <c r="H190" s="131">
        <v>4.2130000000000001</v>
      </c>
      <c r="I190" s="132"/>
      <c r="J190" s="133">
        <f>ROUND(I190*H190,2)</f>
        <v>0</v>
      </c>
      <c r="K190" s="129" t="s">
        <v>134</v>
      </c>
      <c r="L190" s="32"/>
      <c r="M190" s="134" t="s">
        <v>47</v>
      </c>
      <c r="N190" s="135" t="s">
        <v>55</v>
      </c>
      <c r="P190" s="136">
        <f>O190*H190</f>
        <v>0</v>
      </c>
      <c r="Q190" s="136">
        <v>0</v>
      </c>
      <c r="R190" s="136">
        <f>Q190*H190</f>
        <v>0</v>
      </c>
      <c r="S190" s="136">
        <v>0</v>
      </c>
      <c r="T190" s="137">
        <f>S190*H190</f>
        <v>0</v>
      </c>
      <c r="AR190" s="138" t="s">
        <v>135</v>
      </c>
      <c r="AT190" s="138" t="s">
        <v>130</v>
      </c>
      <c r="AU190" s="138" t="s">
        <v>150</v>
      </c>
      <c r="AY190" s="16" t="s">
        <v>128</v>
      </c>
      <c r="BE190" s="139">
        <f>IF(N190="základní",J190,0)</f>
        <v>0</v>
      </c>
      <c r="BF190" s="139">
        <f>IF(N190="snížená",J190,0)</f>
        <v>0</v>
      </c>
      <c r="BG190" s="139">
        <f>IF(N190="zákl. přenesená",J190,0)</f>
        <v>0</v>
      </c>
      <c r="BH190" s="139">
        <f>IF(N190="sníž. přenesená",J190,0)</f>
        <v>0</v>
      </c>
      <c r="BI190" s="139">
        <f>IF(N190="nulová",J190,0)</f>
        <v>0</v>
      </c>
      <c r="BJ190" s="16" t="s">
        <v>22</v>
      </c>
      <c r="BK190" s="139">
        <f>ROUND(I190*H190,2)</f>
        <v>0</v>
      </c>
      <c r="BL190" s="16" t="s">
        <v>135</v>
      </c>
      <c r="BM190" s="138" t="s">
        <v>257</v>
      </c>
    </row>
    <row r="191" spans="2:65" s="1" customFormat="1">
      <c r="B191" s="32"/>
      <c r="D191" s="140" t="s">
        <v>137</v>
      </c>
      <c r="F191" s="141" t="s">
        <v>258</v>
      </c>
      <c r="I191" s="142"/>
      <c r="L191" s="32"/>
      <c r="M191" s="143"/>
      <c r="T191" s="51"/>
      <c r="AT191" s="16" t="s">
        <v>137</v>
      </c>
      <c r="AU191" s="16" t="s">
        <v>150</v>
      </c>
    </row>
    <row r="192" spans="2:65" s="12" customFormat="1">
      <c r="B192" s="144"/>
      <c r="D192" s="145" t="s">
        <v>139</v>
      </c>
      <c r="E192" s="146" t="s">
        <v>47</v>
      </c>
      <c r="F192" s="147" t="s">
        <v>140</v>
      </c>
      <c r="H192" s="146" t="s">
        <v>47</v>
      </c>
      <c r="I192" s="148"/>
      <c r="L192" s="144"/>
      <c r="M192" s="149"/>
      <c r="T192" s="150"/>
      <c r="AT192" s="146" t="s">
        <v>139</v>
      </c>
      <c r="AU192" s="146" t="s">
        <v>150</v>
      </c>
      <c r="AV192" s="12" t="s">
        <v>22</v>
      </c>
      <c r="AW192" s="12" t="s">
        <v>45</v>
      </c>
      <c r="AX192" s="12" t="s">
        <v>84</v>
      </c>
      <c r="AY192" s="146" t="s">
        <v>128</v>
      </c>
    </row>
    <row r="193" spans="2:65" s="12" customFormat="1" ht="22.5">
      <c r="B193" s="144"/>
      <c r="D193" s="145" t="s">
        <v>139</v>
      </c>
      <c r="E193" s="146" t="s">
        <v>47</v>
      </c>
      <c r="F193" s="147" t="s">
        <v>253</v>
      </c>
      <c r="H193" s="146" t="s">
        <v>47</v>
      </c>
      <c r="I193" s="148"/>
      <c r="L193" s="144"/>
      <c r="M193" s="149"/>
      <c r="T193" s="150"/>
      <c r="AT193" s="146" t="s">
        <v>139</v>
      </c>
      <c r="AU193" s="146" t="s">
        <v>150</v>
      </c>
      <c r="AV193" s="12" t="s">
        <v>22</v>
      </c>
      <c r="AW193" s="12" t="s">
        <v>45</v>
      </c>
      <c r="AX193" s="12" t="s">
        <v>84</v>
      </c>
      <c r="AY193" s="146" t="s">
        <v>128</v>
      </c>
    </row>
    <row r="194" spans="2:65" s="13" customFormat="1">
      <c r="B194" s="151"/>
      <c r="D194" s="145" t="s">
        <v>139</v>
      </c>
      <c r="E194" s="152" t="s">
        <v>47</v>
      </c>
      <c r="F194" s="153" t="s">
        <v>240</v>
      </c>
      <c r="H194" s="154">
        <v>4.2130000000000001</v>
      </c>
      <c r="I194" s="155"/>
      <c r="L194" s="151"/>
      <c r="M194" s="156"/>
      <c r="T194" s="157"/>
      <c r="AT194" s="152" t="s">
        <v>139</v>
      </c>
      <c r="AU194" s="152" t="s">
        <v>150</v>
      </c>
      <c r="AV194" s="13" t="s">
        <v>94</v>
      </c>
      <c r="AW194" s="13" t="s">
        <v>45</v>
      </c>
      <c r="AX194" s="13" t="s">
        <v>22</v>
      </c>
      <c r="AY194" s="152" t="s">
        <v>128</v>
      </c>
    </row>
    <row r="195" spans="2:65" s="1" customFormat="1" ht="37.9" customHeight="1">
      <c r="B195" s="32"/>
      <c r="C195" s="127" t="s">
        <v>259</v>
      </c>
      <c r="D195" s="127" t="s">
        <v>130</v>
      </c>
      <c r="E195" s="128" t="s">
        <v>260</v>
      </c>
      <c r="F195" s="129" t="s">
        <v>261</v>
      </c>
      <c r="G195" s="130" t="s">
        <v>236</v>
      </c>
      <c r="H195" s="131">
        <v>8.5250000000000004</v>
      </c>
      <c r="I195" s="132"/>
      <c r="J195" s="133">
        <f>ROUND(I195*H195,2)</f>
        <v>0</v>
      </c>
      <c r="K195" s="129" t="s">
        <v>134</v>
      </c>
      <c r="L195" s="32"/>
      <c r="M195" s="134" t="s">
        <v>47</v>
      </c>
      <c r="N195" s="135" t="s">
        <v>55</v>
      </c>
      <c r="P195" s="136">
        <f>O195*H195</f>
        <v>0</v>
      </c>
      <c r="Q195" s="136">
        <v>0</v>
      </c>
      <c r="R195" s="136">
        <f>Q195*H195</f>
        <v>0</v>
      </c>
      <c r="S195" s="136">
        <v>0</v>
      </c>
      <c r="T195" s="137">
        <f>S195*H195</f>
        <v>0</v>
      </c>
      <c r="AR195" s="138" t="s">
        <v>135</v>
      </c>
      <c r="AT195" s="138" t="s">
        <v>130</v>
      </c>
      <c r="AU195" s="138" t="s">
        <v>150</v>
      </c>
      <c r="AY195" s="16" t="s">
        <v>128</v>
      </c>
      <c r="BE195" s="139">
        <f>IF(N195="základní",J195,0)</f>
        <v>0</v>
      </c>
      <c r="BF195" s="139">
        <f>IF(N195="snížená",J195,0)</f>
        <v>0</v>
      </c>
      <c r="BG195" s="139">
        <f>IF(N195="zákl. přenesená",J195,0)</f>
        <v>0</v>
      </c>
      <c r="BH195" s="139">
        <f>IF(N195="sníž. přenesená",J195,0)</f>
        <v>0</v>
      </c>
      <c r="BI195" s="139">
        <f>IF(N195="nulová",J195,0)</f>
        <v>0</v>
      </c>
      <c r="BJ195" s="16" t="s">
        <v>22</v>
      </c>
      <c r="BK195" s="139">
        <f>ROUND(I195*H195,2)</f>
        <v>0</v>
      </c>
      <c r="BL195" s="16" t="s">
        <v>135</v>
      </c>
      <c r="BM195" s="138" t="s">
        <v>262</v>
      </c>
    </row>
    <row r="196" spans="2:65" s="1" customFormat="1">
      <c r="B196" s="32"/>
      <c r="D196" s="140" t="s">
        <v>137</v>
      </c>
      <c r="F196" s="141" t="s">
        <v>263</v>
      </c>
      <c r="I196" s="142"/>
      <c r="L196" s="32"/>
      <c r="M196" s="143"/>
      <c r="T196" s="51"/>
      <c r="AT196" s="16" t="s">
        <v>137</v>
      </c>
      <c r="AU196" s="16" t="s">
        <v>150</v>
      </c>
    </row>
    <row r="197" spans="2:65" s="12" customFormat="1">
      <c r="B197" s="144"/>
      <c r="D197" s="145" t="s">
        <v>139</v>
      </c>
      <c r="E197" s="146" t="s">
        <v>47</v>
      </c>
      <c r="F197" s="147" t="s">
        <v>140</v>
      </c>
      <c r="H197" s="146" t="s">
        <v>47</v>
      </c>
      <c r="I197" s="148"/>
      <c r="L197" s="144"/>
      <c r="M197" s="149"/>
      <c r="T197" s="150"/>
      <c r="AT197" s="146" t="s">
        <v>139</v>
      </c>
      <c r="AU197" s="146" t="s">
        <v>150</v>
      </c>
      <c r="AV197" s="12" t="s">
        <v>22</v>
      </c>
      <c r="AW197" s="12" t="s">
        <v>45</v>
      </c>
      <c r="AX197" s="12" t="s">
        <v>84</v>
      </c>
      <c r="AY197" s="146" t="s">
        <v>128</v>
      </c>
    </row>
    <row r="198" spans="2:65" s="12" customFormat="1" ht="22.5">
      <c r="B198" s="144"/>
      <c r="D198" s="145" t="s">
        <v>139</v>
      </c>
      <c r="E198" s="146" t="s">
        <v>47</v>
      </c>
      <c r="F198" s="147" t="s">
        <v>264</v>
      </c>
      <c r="H198" s="146" t="s">
        <v>47</v>
      </c>
      <c r="I198" s="148"/>
      <c r="L198" s="144"/>
      <c r="M198" s="149"/>
      <c r="T198" s="150"/>
      <c r="AT198" s="146" t="s">
        <v>139</v>
      </c>
      <c r="AU198" s="146" t="s">
        <v>150</v>
      </c>
      <c r="AV198" s="12" t="s">
        <v>22</v>
      </c>
      <c r="AW198" s="12" t="s">
        <v>45</v>
      </c>
      <c r="AX198" s="12" t="s">
        <v>84</v>
      </c>
      <c r="AY198" s="146" t="s">
        <v>128</v>
      </c>
    </row>
    <row r="199" spans="2:65" s="13" customFormat="1">
      <c r="B199" s="151"/>
      <c r="D199" s="145" t="s">
        <v>139</v>
      </c>
      <c r="E199" s="152" t="s">
        <v>47</v>
      </c>
      <c r="F199" s="153" t="s">
        <v>265</v>
      </c>
      <c r="H199" s="154">
        <v>5.3230000000000004</v>
      </c>
      <c r="I199" s="155"/>
      <c r="L199" s="151"/>
      <c r="M199" s="156"/>
      <c r="T199" s="157"/>
      <c r="AT199" s="152" t="s">
        <v>139</v>
      </c>
      <c r="AU199" s="152" t="s">
        <v>150</v>
      </c>
      <c r="AV199" s="13" t="s">
        <v>94</v>
      </c>
      <c r="AW199" s="13" t="s">
        <v>45</v>
      </c>
      <c r="AX199" s="13" t="s">
        <v>84</v>
      </c>
      <c r="AY199" s="152" t="s">
        <v>128</v>
      </c>
    </row>
    <row r="200" spans="2:65" s="12" customFormat="1" ht="22.5">
      <c r="B200" s="144"/>
      <c r="D200" s="145" t="s">
        <v>139</v>
      </c>
      <c r="E200" s="146" t="s">
        <v>47</v>
      </c>
      <c r="F200" s="147" t="s">
        <v>266</v>
      </c>
      <c r="H200" s="146" t="s">
        <v>47</v>
      </c>
      <c r="I200" s="148"/>
      <c r="L200" s="144"/>
      <c r="M200" s="149"/>
      <c r="T200" s="150"/>
      <c r="AT200" s="146" t="s">
        <v>139</v>
      </c>
      <c r="AU200" s="146" t="s">
        <v>150</v>
      </c>
      <c r="AV200" s="12" t="s">
        <v>22</v>
      </c>
      <c r="AW200" s="12" t="s">
        <v>45</v>
      </c>
      <c r="AX200" s="12" t="s">
        <v>84</v>
      </c>
      <c r="AY200" s="146" t="s">
        <v>128</v>
      </c>
    </row>
    <row r="201" spans="2:65" s="13" customFormat="1">
      <c r="B201" s="151"/>
      <c r="D201" s="145" t="s">
        <v>139</v>
      </c>
      <c r="E201" s="152" t="s">
        <v>47</v>
      </c>
      <c r="F201" s="153" t="s">
        <v>267</v>
      </c>
      <c r="H201" s="154">
        <v>3.202</v>
      </c>
      <c r="I201" s="155"/>
      <c r="L201" s="151"/>
      <c r="M201" s="156"/>
      <c r="T201" s="157"/>
      <c r="AT201" s="152" t="s">
        <v>139</v>
      </c>
      <c r="AU201" s="152" t="s">
        <v>150</v>
      </c>
      <c r="AV201" s="13" t="s">
        <v>94</v>
      </c>
      <c r="AW201" s="13" t="s">
        <v>45</v>
      </c>
      <c r="AX201" s="13" t="s">
        <v>84</v>
      </c>
      <c r="AY201" s="152" t="s">
        <v>128</v>
      </c>
    </row>
    <row r="202" spans="2:65" s="14" customFormat="1">
      <c r="B202" s="158"/>
      <c r="D202" s="145" t="s">
        <v>139</v>
      </c>
      <c r="E202" s="159" t="s">
        <v>47</v>
      </c>
      <c r="F202" s="160" t="s">
        <v>159</v>
      </c>
      <c r="H202" s="161">
        <v>8.5250000000000004</v>
      </c>
      <c r="I202" s="162"/>
      <c r="L202" s="158"/>
      <c r="M202" s="163"/>
      <c r="T202" s="164"/>
      <c r="AT202" s="159" t="s">
        <v>139</v>
      </c>
      <c r="AU202" s="159" t="s">
        <v>150</v>
      </c>
      <c r="AV202" s="14" t="s">
        <v>135</v>
      </c>
      <c r="AW202" s="14" t="s">
        <v>45</v>
      </c>
      <c r="AX202" s="14" t="s">
        <v>22</v>
      </c>
      <c r="AY202" s="159" t="s">
        <v>128</v>
      </c>
    </row>
    <row r="203" spans="2:65" s="1" customFormat="1" ht="49.15" customHeight="1">
      <c r="B203" s="32"/>
      <c r="C203" s="127" t="s">
        <v>7</v>
      </c>
      <c r="D203" s="127" t="s">
        <v>130</v>
      </c>
      <c r="E203" s="128" t="s">
        <v>268</v>
      </c>
      <c r="F203" s="129" t="s">
        <v>269</v>
      </c>
      <c r="G203" s="130" t="s">
        <v>236</v>
      </c>
      <c r="H203" s="131">
        <v>59.674999999999997</v>
      </c>
      <c r="I203" s="132"/>
      <c r="J203" s="133">
        <f>ROUND(I203*H203,2)</f>
        <v>0</v>
      </c>
      <c r="K203" s="129" t="s">
        <v>134</v>
      </c>
      <c r="L203" s="32"/>
      <c r="M203" s="134" t="s">
        <v>47</v>
      </c>
      <c r="N203" s="135" t="s">
        <v>55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135</v>
      </c>
      <c r="AT203" s="138" t="s">
        <v>130</v>
      </c>
      <c r="AU203" s="138" t="s">
        <v>150</v>
      </c>
      <c r="AY203" s="16" t="s">
        <v>128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22</v>
      </c>
      <c r="BK203" s="139">
        <f>ROUND(I203*H203,2)</f>
        <v>0</v>
      </c>
      <c r="BL203" s="16" t="s">
        <v>135</v>
      </c>
      <c r="BM203" s="138" t="s">
        <v>270</v>
      </c>
    </row>
    <row r="204" spans="2:65" s="1" customFormat="1">
      <c r="B204" s="32"/>
      <c r="D204" s="140" t="s">
        <v>137</v>
      </c>
      <c r="F204" s="141" t="s">
        <v>271</v>
      </c>
      <c r="I204" s="142"/>
      <c r="L204" s="32"/>
      <c r="M204" s="143"/>
      <c r="T204" s="51"/>
      <c r="AT204" s="16" t="s">
        <v>137</v>
      </c>
      <c r="AU204" s="16" t="s">
        <v>150</v>
      </c>
    </row>
    <row r="205" spans="2:65" s="12" customFormat="1">
      <c r="B205" s="144"/>
      <c r="D205" s="145" t="s">
        <v>139</v>
      </c>
      <c r="E205" s="146" t="s">
        <v>47</v>
      </c>
      <c r="F205" s="147" t="s">
        <v>140</v>
      </c>
      <c r="H205" s="146" t="s">
        <v>47</v>
      </c>
      <c r="I205" s="148"/>
      <c r="L205" s="144"/>
      <c r="M205" s="149"/>
      <c r="T205" s="150"/>
      <c r="AT205" s="146" t="s">
        <v>139</v>
      </c>
      <c r="AU205" s="146" t="s">
        <v>150</v>
      </c>
      <c r="AV205" s="12" t="s">
        <v>22</v>
      </c>
      <c r="AW205" s="12" t="s">
        <v>45</v>
      </c>
      <c r="AX205" s="12" t="s">
        <v>84</v>
      </c>
      <c r="AY205" s="146" t="s">
        <v>128</v>
      </c>
    </row>
    <row r="206" spans="2:65" s="12" customFormat="1">
      <c r="B206" s="144"/>
      <c r="D206" s="145" t="s">
        <v>139</v>
      </c>
      <c r="E206" s="146" t="s">
        <v>47</v>
      </c>
      <c r="F206" s="147" t="s">
        <v>246</v>
      </c>
      <c r="H206" s="146" t="s">
        <v>47</v>
      </c>
      <c r="I206" s="148"/>
      <c r="L206" s="144"/>
      <c r="M206" s="149"/>
      <c r="T206" s="150"/>
      <c r="AT206" s="146" t="s">
        <v>139</v>
      </c>
      <c r="AU206" s="146" t="s">
        <v>150</v>
      </c>
      <c r="AV206" s="12" t="s">
        <v>22</v>
      </c>
      <c r="AW206" s="12" t="s">
        <v>45</v>
      </c>
      <c r="AX206" s="12" t="s">
        <v>84</v>
      </c>
      <c r="AY206" s="146" t="s">
        <v>128</v>
      </c>
    </row>
    <row r="207" spans="2:65" s="12" customFormat="1" ht="22.5">
      <c r="B207" s="144"/>
      <c r="D207" s="145" t="s">
        <v>139</v>
      </c>
      <c r="E207" s="146" t="s">
        <v>47</v>
      </c>
      <c r="F207" s="147" t="s">
        <v>264</v>
      </c>
      <c r="H207" s="146" t="s">
        <v>47</v>
      </c>
      <c r="I207" s="148"/>
      <c r="L207" s="144"/>
      <c r="M207" s="149"/>
      <c r="T207" s="150"/>
      <c r="AT207" s="146" t="s">
        <v>139</v>
      </c>
      <c r="AU207" s="146" t="s">
        <v>150</v>
      </c>
      <c r="AV207" s="12" t="s">
        <v>22</v>
      </c>
      <c r="AW207" s="12" t="s">
        <v>45</v>
      </c>
      <c r="AX207" s="12" t="s">
        <v>84</v>
      </c>
      <c r="AY207" s="146" t="s">
        <v>128</v>
      </c>
    </row>
    <row r="208" spans="2:65" s="13" customFormat="1">
      <c r="B208" s="151"/>
      <c r="D208" s="145" t="s">
        <v>139</v>
      </c>
      <c r="E208" s="152" t="s">
        <v>47</v>
      </c>
      <c r="F208" s="153" t="s">
        <v>272</v>
      </c>
      <c r="H208" s="154">
        <v>37.261000000000003</v>
      </c>
      <c r="I208" s="155"/>
      <c r="L208" s="151"/>
      <c r="M208" s="156"/>
      <c r="T208" s="157"/>
      <c r="AT208" s="152" t="s">
        <v>139</v>
      </c>
      <c r="AU208" s="152" t="s">
        <v>150</v>
      </c>
      <c r="AV208" s="13" t="s">
        <v>94</v>
      </c>
      <c r="AW208" s="13" t="s">
        <v>45</v>
      </c>
      <c r="AX208" s="13" t="s">
        <v>84</v>
      </c>
      <c r="AY208" s="152" t="s">
        <v>128</v>
      </c>
    </row>
    <row r="209" spans="2:65" s="12" customFormat="1" ht="22.5">
      <c r="B209" s="144"/>
      <c r="D209" s="145" t="s">
        <v>139</v>
      </c>
      <c r="E209" s="146" t="s">
        <v>47</v>
      </c>
      <c r="F209" s="147" t="s">
        <v>266</v>
      </c>
      <c r="H209" s="146" t="s">
        <v>47</v>
      </c>
      <c r="I209" s="148"/>
      <c r="L209" s="144"/>
      <c r="M209" s="149"/>
      <c r="T209" s="150"/>
      <c r="AT209" s="146" t="s">
        <v>139</v>
      </c>
      <c r="AU209" s="146" t="s">
        <v>150</v>
      </c>
      <c r="AV209" s="12" t="s">
        <v>22</v>
      </c>
      <c r="AW209" s="12" t="s">
        <v>45</v>
      </c>
      <c r="AX209" s="12" t="s">
        <v>84</v>
      </c>
      <c r="AY209" s="146" t="s">
        <v>128</v>
      </c>
    </row>
    <row r="210" spans="2:65" s="13" customFormat="1">
      <c r="B210" s="151"/>
      <c r="D210" s="145" t="s">
        <v>139</v>
      </c>
      <c r="E210" s="152" t="s">
        <v>47</v>
      </c>
      <c r="F210" s="153" t="s">
        <v>273</v>
      </c>
      <c r="H210" s="154">
        <v>22.414000000000001</v>
      </c>
      <c r="I210" s="155"/>
      <c r="L210" s="151"/>
      <c r="M210" s="156"/>
      <c r="T210" s="157"/>
      <c r="AT210" s="152" t="s">
        <v>139</v>
      </c>
      <c r="AU210" s="152" t="s">
        <v>150</v>
      </c>
      <c r="AV210" s="13" t="s">
        <v>94</v>
      </c>
      <c r="AW210" s="13" t="s">
        <v>45</v>
      </c>
      <c r="AX210" s="13" t="s">
        <v>84</v>
      </c>
      <c r="AY210" s="152" t="s">
        <v>128</v>
      </c>
    </row>
    <row r="211" spans="2:65" s="14" customFormat="1">
      <c r="B211" s="158"/>
      <c r="D211" s="145" t="s">
        <v>139</v>
      </c>
      <c r="E211" s="159" t="s">
        <v>47</v>
      </c>
      <c r="F211" s="160" t="s">
        <v>159</v>
      </c>
      <c r="H211" s="161">
        <v>59.675000000000004</v>
      </c>
      <c r="I211" s="162"/>
      <c r="L211" s="158"/>
      <c r="M211" s="163"/>
      <c r="T211" s="164"/>
      <c r="AT211" s="159" t="s">
        <v>139</v>
      </c>
      <c r="AU211" s="159" t="s">
        <v>150</v>
      </c>
      <c r="AV211" s="14" t="s">
        <v>135</v>
      </c>
      <c r="AW211" s="14" t="s">
        <v>45</v>
      </c>
      <c r="AX211" s="14" t="s">
        <v>22</v>
      </c>
      <c r="AY211" s="159" t="s">
        <v>128</v>
      </c>
    </row>
    <row r="212" spans="2:65" s="1" customFormat="1" ht="24.2" customHeight="1">
      <c r="B212" s="32"/>
      <c r="C212" s="127" t="s">
        <v>274</v>
      </c>
      <c r="D212" s="127" t="s">
        <v>130</v>
      </c>
      <c r="E212" s="128" t="s">
        <v>275</v>
      </c>
      <c r="F212" s="129" t="s">
        <v>276</v>
      </c>
      <c r="G212" s="130" t="s">
        <v>236</v>
      </c>
      <c r="H212" s="131">
        <v>8.5250000000000004</v>
      </c>
      <c r="I212" s="132"/>
      <c r="J212" s="133">
        <f>ROUND(I212*H212,2)</f>
        <v>0</v>
      </c>
      <c r="K212" s="129" t="s">
        <v>134</v>
      </c>
      <c r="L212" s="32"/>
      <c r="M212" s="134" t="s">
        <v>47</v>
      </c>
      <c r="N212" s="135" t="s">
        <v>55</v>
      </c>
      <c r="P212" s="136">
        <f>O212*H212</f>
        <v>0</v>
      </c>
      <c r="Q212" s="136">
        <v>0</v>
      </c>
      <c r="R212" s="136">
        <f>Q212*H212</f>
        <v>0</v>
      </c>
      <c r="S212" s="136">
        <v>0</v>
      </c>
      <c r="T212" s="137">
        <f>S212*H212</f>
        <v>0</v>
      </c>
      <c r="AR212" s="138" t="s">
        <v>135</v>
      </c>
      <c r="AT212" s="138" t="s">
        <v>130</v>
      </c>
      <c r="AU212" s="138" t="s">
        <v>150</v>
      </c>
      <c r="AY212" s="16" t="s">
        <v>128</v>
      </c>
      <c r="BE212" s="139">
        <f>IF(N212="základní",J212,0)</f>
        <v>0</v>
      </c>
      <c r="BF212" s="139">
        <f>IF(N212="snížená",J212,0)</f>
        <v>0</v>
      </c>
      <c r="BG212" s="139">
        <f>IF(N212="zákl. přenesená",J212,0)</f>
        <v>0</v>
      </c>
      <c r="BH212" s="139">
        <f>IF(N212="sníž. přenesená",J212,0)</f>
        <v>0</v>
      </c>
      <c r="BI212" s="139">
        <f>IF(N212="nulová",J212,0)</f>
        <v>0</v>
      </c>
      <c r="BJ212" s="16" t="s">
        <v>22</v>
      </c>
      <c r="BK212" s="139">
        <f>ROUND(I212*H212,2)</f>
        <v>0</v>
      </c>
      <c r="BL212" s="16" t="s">
        <v>135</v>
      </c>
      <c r="BM212" s="138" t="s">
        <v>277</v>
      </c>
    </row>
    <row r="213" spans="2:65" s="1" customFormat="1">
      <c r="B213" s="32"/>
      <c r="D213" s="140" t="s">
        <v>137</v>
      </c>
      <c r="F213" s="141" t="s">
        <v>278</v>
      </c>
      <c r="I213" s="142"/>
      <c r="L213" s="32"/>
      <c r="M213" s="143"/>
      <c r="T213" s="51"/>
      <c r="AT213" s="16" t="s">
        <v>137</v>
      </c>
      <c r="AU213" s="16" t="s">
        <v>150</v>
      </c>
    </row>
    <row r="214" spans="2:65" s="12" customFormat="1">
      <c r="B214" s="144"/>
      <c r="D214" s="145" t="s">
        <v>139</v>
      </c>
      <c r="E214" s="146" t="s">
        <v>47</v>
      </c>
      <c r="F214" s="147" t="s">
        <v>140</v>
      </c>
      <c r="H214" s="146" t="s">
        <v>47</v>
      </c>
      <c r="I214" s="148"/>
      <c r="L214" s="144"/>
      <c r="M214" s="149"/>
      <c r="T214" s="150"/>
      <c r="AT214" s="146" t="s">
        <v>139</v>
      </c>
      <c r="AU214" s="146" t="s">
        <v>150</v>
      </c>
      <c r="AV214" s="12" t="s">
        <v>22</v>
      </c>
      <c r="AW214" s="12" t="s">
        <v>45</v>
      </c>
      <c r="AX214" s="12" t="s">
        <v>84</v>
      </c>
      <c r="AY214" s="146" t="s">
        <v>128</v>
      </c>
    </row>
    <row r="215" spans="2:65" s="12" customFormat="1" ht="22.5">
      <c r="B215" s="144"/>
      <c r="D215" s="145" t="s">
        <v>139</v>
      </c>
      <c r="E215" s="146" t="s">
        <v>47</v>
      </c>
      <c r="F215" s="147" t="s">
        <v>264</v>
      </c>
      <c r="H215" s="146" t="s">
        <v>47</v>
      </c>
      <c r="I215" s="148"/>
      <c r="L215" s="144"/>
      <c r="M215" s="149"/>
      <c r="T215" s="150"/>
      <c r="AT215" s="146" t="s">
        <v>139</v>
      </c>
      <c r="AU215" s="146" t="s">
        <v>150</v>
      </c>
      <c r="AV215" s="12" t="s">
        <v>22</v>
      </c>
      <c r="AW215" s="12" t="s">
        <v>45</v>
      </c>
      <c r="AX215" s="12" t="s">
        <v>84</v>
      </c>
      <c r="AY215" s="146" t="s">
        <v>128</v>
      </c>
    </row>
    <row r="216" spans="2:65" s="13" customFormat="1">
      <c r="B216" s="151"/>
      <c r="D216" s="145" t="s">
        <v>139</v>
      </c>
      <c r="E216" s="152" t="s">
        <v>47</v>
      </c>
      <c r="F216" s="153" t="s">
        <v>265</v>
      </c>
      <c r="H216" s="154">
        <v>5.3230000000000004</v>
      </c>
      <c r="I216" s="155"/>
      <c r="L216" s="151"/>
      <c r="M216" s="156"/>
      <c r="T216" s="157"/>
      <c r="AT216" s="152" t="s">
        <v>139</v>
      </c>
      <c r="AU216" s="152" t="s">
        <v>150</v>
      </c>
      <c r="AV216" s="13" t="s">
        <v>94</v>
      </c>
      <c r="AW216" s="13" t="s">
        <v>45</v>
      </c>
      <c r="AX216" s="13" t="s">
        <v>84</v>
      </c>
      <c r="AY216" s="152" t="s">
        <v>128</v>
      </c>
    </row>
    <row r="217" spans="2:65" s="12" customFormat="1" ht="22.5">
      <c r="B217" s="144"/>
      <c r="D217" s="145" t="s">
        <v>139</v>
      </c>
      <c r="E217" s="146" t="s">
        <v>47</v>
      </c>
      <c r="F217" s="147" t="s">
        <v>266</v>
      </c>
      <c r="H217" s="146" t="s">
        <v>47</v>
      </c>
      <c r="I217" s="148"/>
      <c r="L217" s="144"/>
      <c r="M217" s="149"/>
      <c r="T217" s="150"/>
      <c r="AT217" s="146" t="s">
        <v>139</v>
      </c>
      <c r="AU217" s="146" t="s">
        <v>150</v>
      </c>
      <c r="AV217" s="12" t="s">
        <v>22</v>
      </c>
      <c r="AW217" s="12" t="s">
        <v>45</v>
      </c>
      <c r="AX217" s="12" t="s">
        <v>84</v>
      </c>
      <c r="AY217" s="146" t="s">
        <v>128</v>
      </c>
    </row>
    <row r="218" spans="2:65" s="13" customFormat="1">
      <c r="B218" s="151"/>
      <c r="D218" s="145" t="s">
        <v>139</v>
      </c>
      <c r="E218" s="152" t="s">
        <v>47</v>
      </c>
      <c r="F218" s="153" t="s">
        <v>267</v>
      </c>
      <c r="H218" s="154">
        <v>3.202</v>
      </c>
      <c r="I218" s="155"/>
      <c r="L218" s="151"/>
      <c r="M218" s="156"/>
      <c r="T218" s="157"/>
      <c r="AT218" s="152" t="s">
        <v>139</v>
      </c>
      <c r="AU218" s="152" t="s">
        <v>150</v>
      </c>
      <c r="AV218" s="13" t="s">
        <v>94</v>
      </c>
      <c r="AW218" s="13" t="s">
        <v>45</v>
      </c>
      <c r="AX218" s="13" t="s">
        <v>84</v>
      </c>
      <c r="AY218" s="152" t="s">
        <v>128</v>
      </c>
    </row>
    <row r="219" spans="2:65" s="14" customFormat="1">
      <c r="B219" s="158"/>
      <c r="D219" s="145" t="s">
        <v>139</v>
      </c>
      <c r="E219" s="159" t="s">
        <v>47</v>
      </c>
      <c r="F219" s="160" t="s">
        <v>159</v>
      </c>
      <c r="H219" s="161">
        <v>8.5250000000000004</v>
      </c>
      <c r="I219" s="162"/>
      <c r="L219" s="158"/>
      <c r="M219" s="163"/>
      <c r="T219" s="164"/>
      <c r="AT219" s="159" t="s">
        <v>139</v>
      </c>
      <c r="AU219" s="159" t="s">
        <v>150</v>
      </c>
      <c r="AV219" s="14" t="s">
        <v>135</v>
      </c>
      <c r="AW219" s="14" t="s">
        <v>45</v>
      </c>
      <c r="AX219" s="14" t="s">
        <v>22</v>
      </c>
      <c r="AY219" s="159" t="s">
        <v>128</v>
      </c>
    </row>
    <row r="220" spans="2:65" s="1" customFormat="1" ht="44.25" customHeight="1">
      <c r="B220" s="32"/>
      <c r="C220" s="127" t="s">
        <v>279</v>
      </c>
      <c r="D220" s="127" t="s">
        <v>130</v>
      </c>
      <c r="E220" s="128" t="s">
        <v>280</v>
      </c>
      <c r="F220" s="129" t="s">
        <v>281</v>
      </c>
      <c r="G220" s="130" t="s">
        <v>236</v>
      </c>
      <c r="H220" s="131">
        <v>8.5250000000000004</v>
      </c>
      <c r="I220" s="132"/>
      <c r="J220" s="133">
        <f>ROUND(I220*H220,2)</f>
        <v>0</v>
      </c>
      <c r="K220" s="129" t="s">
        <v>134</v>
      </c>
      <c r="L220" s="32"/>
      <c r="M220" s="134" t="s">
        <v>47</v>
      </c>
      <c r="N220" s="135" t="s">
        <v>55</v>
      </c>
      <c r="P220" s="136">
        <f>O220*H220</f>
        <v>0</v>
      </c>
      <c r="Q220" s="136">
        <v>0</v>
      </c>
      <c r="R220" s="136">
        <f>Q220*H220</f>
        <v>0</v>
      </c>
      <c r="S220" s="136">
        <v>0</v>
      </c>
      <c r="T220" s="137">
        <f>S220*H220</f>
        <v>0</v>
      </c>
      <c r="AR220" s="138" t="s">
        <v>135</v>
      </c>
      <c r="AT220" s="138" t="s">
        <v>130</v>
      </c>
      <c r="AU220" s="138" t="s">
        <v>150</v>
      </c>
      <c r="AY220" s="16" t="s">
        <v>128</v>
      </c>
      <c r="BE220" s="139">
        <f>IF(N220="základní",J220,0)</f>
        <v>0</v>
      </c>
      <c r="BF220" s="139">
        <f>IF(N220="snížená",J220,0)</f>
        <v>0</v>
      </c>
      <c r="BG220" s="139">
        <f>IF(N220="zákl. přenesená",J220,0)</f>
        <v>0</v>
      </c>
      <c r="BH220" s="139">
        <f>IF(N220="sníž. přenesená",J220,0)</f>
        <v>0</v>
      </c>
      <c r="BI220" s="139">
        <f>IF(N220="nulová",J220,0)</f>
        <v>0</v>
      </c>
      <c r="BJ220" s="16" t="s">
        <v>22</v>
      </c>
      <c r="BK220" s="139">
        <f>ROUND(I220*H220,2)</f>
        <v>0</v>
      </c>
      <c r="BL220" s="16" t="s">
        <v>135</v>
      </c>
      <c r="BM220" s="138" t="s">
        <v>282</v>
      </c>
    </row>
    <row r="221" spans="2:65" s="1" customFormat="1">
      <c r="B221" s="32"/>
      <c r="D221" s="140" t="s">
        <v>137</v>
      </c>
      <c r="F221" s="141" t="s">
        <v>283</v>
      </c>
      <c r="I221" s="142"/>
      <c r="L221" s="32"/>
      <c r="M221" s="143"/>
      <c r="T221" s="51"/>
      <c r="AT221" s="16" t="s">
        <v>137</v>
      </c>
      <c r="AU221" s="16" t="s">
        <v>150</v>
      </c>
    </row>
    <row r="222" spans="2:65" s="12" customFormat="1">
      <c r="B222" s="144"/>
      <c r="D222" s="145" t="s">
        <v>139</v>
      </c>
      <c r="E222" s="146" t="s">
        <v>47</v>
      </c>
      <c r="F222" s="147" t="s">
        <v>140</v>
      </c>
      <c r="H222" s="146" t="s">
        <v>47</v>
      </c>
      <c r="I222" s="148"/>
      <c r="L222" s="144"/>
      <c r="M222" s="149"/>
      <c r="T222" s="150"/>
      <c r="AT222" s="146" t="s">
        <v>139</v>
      </c>
      <c r="AU222" s="146" t="s">
        <v>150</v>
      </c>
      <c r="AV222" s="12" t="s">
        <v>22</v>
      </c>
      <c r="AW222" s="12" t="s">
        <v>45</v>
      </c>
      <c r="AX222" s="12" t="s">
        <v>84</v>
      </c>
      <c r="AY222" s="146" t="s">
        <v>128</v>
      </c>
    </row>
    <row r="223" spans="2:65" s="12" customFormat="1" ht="22.5">
      <c r="B223" s="144"/>
      <c r="D223" s="145" t="s">
        <v>139</v>
      </c>
      <c r="E223" s="146" t="s">
        <v>47</v>
      </c>
      <c r="F223" s="147" t="s">
        <v>264</v>
      </c>
      <c r="H223" s="146" t="s">
        <v>47</v>
      </c>
      <c r="I223" s="148"/>
      <c r="L223" s="144"/>
      <c r="M223" s="149"/>
      <c r="T223" s="150"/>
      <c r="AT223" s="146" t="s">
        <v>139</v>
      </c>
      <c r="AU223" s="146" t="s">
        <v>150</v>
      </c>
      <c r="AV223" s="12" t="s">
        <v>22</v>
      </c>
      <c r="AW223" s="12" t="s">
        <v>45</v>
      </c>
      <c r="AX223" s="12" t="s">
        <v>84</v>
      </c>
      <c r="AY223" s="146" t="s">
        <v>128</v>
      </c>
    </row>
    <row r="224" spans="2:65" s="13" customFormat="1">
      <c r="B224" s="151"/>
      <c r="D224" s="145" t="s">
        <v>139</v>
      </c>
      <c r="E224" s="152" t="s">
        <v>47</v>
      </c>
      <c r="F224" s="153" t="s">
        <v>265</v>
      </c>
      <c r="H224" s="154">
        <v>5.3230000000000004</v>
      </c>
      <c r="I224" s="155"/>
      <c r="L224" s="151"/>
      <c r="M224" s="156"/>
      <c r="T224" s="157"/>
      <c r="AT224" s="152" t="s">
        <v>139</v>
      </c>
      <c r="AU224" s="152" t="s">
        <v>150</v>
      </c>
      <c r="AV224" s="13" t="s">
        <v>94</v>
      </c>
      <c r="AW224" s="13" t="s">
        <v>45</v>
      </c>
      <c r="AX224" s="13" t="s">
        <v>84</v>
      </c>
      <c r="AY224" s="152" t="s">
        <v>128</v>
      </c>
    </row>
    <row r="225" spans="2:65" s="12" customFormat="1" ht="22.5">
      <c r="B225" s="144"/>
      <c r="D225" s="145" t="s">
        <v>139</v>
      </c>
      <c r="E225" s="146" t="s">
        <v>47</v>
      </c>
      <c r="F225" s="147" t="s">
        <v>266</v>
      </c>
      <c r="H225" s="146" t="s">
        <v>47</v>
      </c>
      <c r="I225" s="148"/>
      <c r="L225" s="144"/>
      <c r="M225" s="149"/>
      <c r="T225" s="150"/>
      <c r="AT225" s="146" t="s">
        <v>139</v>
      </c>
      <c r="AU225" s="146" t="s">
        <v>150</v>
      </c>
      <c r="AV225" s="12" t="s">
        <v>22</v>
      </c>
      <c r="AW225" s="12" t="s">
        <v>45</v>
      </c>
      <c r="AX225" s="12" t="s">
        <v>84</v>
      </c>
      <c r="AY225" s="146" t="s">
        <v>128</v>
      </c>
    </row>
    <row r="226" spans="2:65" s="13" customFormat="1">
      <c r="B226" s="151"/>
      <c r="D226" s="145" t="s">
        <v>139</v>
      </c>
      <c r="E226" s="152" t="s">
        <v>47</v>
      </c>
      <c r="F226" s="153" t="s">
        <v>267</v>
      </c>
      <c r="H226" s="154">
        <v>3.202</v>
      </c>
      <c r="I226" s="155"/>
      <c r="L226" s="151"/>
      <c r="M226" s="156"/>
      <c r="T226" s="157"/>
      <c r="AT226" s="152" t="s">
        <v>139</v>
      </c>
      <c r="AU226" s="152" t="s">
        <v>150</v>
      </c>
      <c r="AV226" s="13" t="s">
        <v>94</v>
      </c>
      <c r="AW226" s="13" t="s">
        <v>45</v>
      </c>
      <c r="AX226" s="13" t="s">
        <v>84</v>
      </c>
      <c r="AY226" s="152" t="s">
        <v>128</v>
      </c>
    </row>
    <row r="227" spans="2:65" s="14" customFormat="1">
      <c r="B227" s="158"/>
      <c r="D227" s="145" t="s">
        <v>139</v>
      </c>
      <c r="E227" s="159" t="s">
        <v>47</v>
      </c>
      <c r="F227" s="160" t="s">
        <v>159</v>
      </c>
      <c r="H227" s="161">
        <v>8.5250000000000004</v>
      </c>
      <c r="I227" s="162"/>
      <c r="L227" s="158"/>
      <c r="M227" s="163"/>
      <c r="T227" s="164"/>
      <c r="AT227" s="159" t="s">
        <v>139</v>
      </c>
      <c r="AU227" s="159" t="s">
        <v>150</v>
      </c>
      <c r="AV227" s="14" t="s">
        <v>135</v>
      </c>
      <c r="AW227" s="14" t="s">
        <v>45</v>
      </c>
      <c r="AX227" s="14" t="s">
        <v>22</v>
      </c>
      <c r="AY227" s="159" t="s">
        <v>128</v>
      </c>
    </row>
    <row r="228" spans="2:65" s="11" customFormat="1" ht="20.85" customHeight="1">
      <c r="B228" s="115"/>
      <c r="D228" s="116" t="s">
        <v>83</v>
      </c>
      <c r="E228" s="125" t="s">
        <v>284</v>
      </c>
      <c r="F228" s="125" t="s">
        <v>285</v>
      </c>
      <c r="I228" s="118"/>
      <c r="J228" s="126">
        <f>BK228</f>
        <v>0</v>
      </c>
      <c r="L228" s="115"/>
      <c r="M228" s="120"/>
      <c r="P228" s="121">
        <f>SUM(P229:P240)</f>
        <v>0</v>
      </c>
      <c r="R228" s="121">
        <f>SUM(R229:R240)</f>
        <v>0</v>
      </c>
      <c r="T228" s="122">
        <f>SUM(T229:T240)</f>
        <v>0</v>
      </c>
      <c r="AR228" s="116" t="s">
        <v>22</v>
      </c>
      <c r="AT228" s="123" t="s">
        <v>83</v>
      </c>
      <c r="AU228" s="123" t="s">
        <v>94</v>
      </c>
      <c r="AY228" s="116" t="s">
        <v>128</v>
      </c>
      <c r="BK228" s="124">
        <f>SUM(BK229:BK240)</f>
        <v>0</v>
      </c>
    </row>
    <row r="229" spans="2:65" s="1" customFormat="1" ht="37.9" customHeight="1">
      <c r="B229" s="32"/>
      <c r="C229" s="127" t="s">
        <v>286</v>
      </c>
      <c r="D229" s="127" t="s">
        <v>130</v>
      </c>
      <c r="E229" s="128" t="s">
        <v>287</v>
      </c>
      <c r="F229" s="129" t="s">
        <v>288</v>
      </c>
      <c r="G229" s="130" t="s">
        <v>236</v>
      </c>
      <c r="H229" s="131">
        <v>5.3999999999999999E-2</v>
      </c>
      <c r="I229" s="132"/>
      <c r="J229" s="133">
        <f>ROUND(I229*H229,2)</f>
        <v>0</v>
      </c>
      <c r="K229" s="129" t="s">
        <v>134</v>
      </c>
      <c r="L229" s="32"/>
      <c r="M229" s="134" t="s">
        <v>47</v>
      </c>
      <c r="N229" s="135" t="s">
        <v>55</v>
      </c>
      <c r="P229" s="136">
        <f>O229*H229</f>
        <v>0</v>
      </c>
      <c r="Q229" s="136">
        <v>0</v>
      </c>
      <c r="R229" s="136">
        <f>Q229*H229</f>
        <v>0</v>
      </c>
      <c r="S229" s="136">
        <v>0</v>
      </c>
      <c r="T229" s="137">
        <f>S229*H229</f>
        <v>0</v>
      </c>
      <c r="AR229" s="138" t="s">
        <v>135</v>
      </c>
      <c r="AT229" s="138" t="s">
        <v>130</v>
      </c>
      <c r="AU229" s="138" t="s">
        <v>150</v>
      </c>
      <c r="AY229" s="16" t="s">
        <v>128</v>
      </c>
      <c r="BE229" s="139">
        <f>IF(N229="základní",J229,0)</f>
        <v>0</v>
      </c>
      <c r="BF229" s="139">
        <f>IF(N229="snížená",J229,0)</f>
        <v>0</v>
      </c>
      <c r="BG229" s="139">
        <f>IF(N229="zákl. přenesená",J229,0)</f>
        <v>0</v>
      </c>
      <c r="BH229" s="139">
        <f>IF(N229="sníž. přenesená",J229,0)</f>
        <v>0</v>
      </c>
      <c r="BI229" s="139">
        <f>IF(N229="nulová",J229,0)</f>
        <v>0</v>
      </c>
      <c r="BJ229" s="16" t="s">
        <v>22</v>
      </c>
      <c r="BK229" s="139">
        <f>ROUND(I229*H229,2)</f>
        <v>0</v>
      </c>
      <c r="BL229" s="16" t="s">
        <v>135</v>
      </c>
      <c r="BM229" s="138" t="s">
        <v>289</v>
      </c>
    </row>
    <row r="230" spans="2:65" s="1" customFormat="1">
      <c r="B230" s="32"/>
      <c r="D230" s="140" t="s">
        <v>137</v>
      </c>
      <c r="F230" s="141" t="s">
        <v>290</v>
      </c>
      <c r="I230" s="142"/>
      <c r="L230" s="32"/>
      <c r="M230" s="143"/>
      <c r="T230" s="51"/>
      <c r="AT230" s="16" t="s">
        <v>137</v>
      </c>
      <c r="AU230" s="16" t="s">
        <v>150</v>
      </c>
    </row>
    <row r="231" spans="2:65" s="1" customFormat="1" ht="44.25" customHeight="1">
      <c r="B231" s="32"/>
      <c r="C231" s="127" t="s">
        <v>291</v>
      </c>
      <c r="D231" s="127" t="s">
        <v>130</v>
      </c>
      <c r="E231" s="128" t="s">
        <v>292</v>
      </c>
      <c r="F231" s="129" t="s">
        <v>293</v>
      </c>
      <c r="G231" s="130" t="s">
        <v>236</v>
      </c>
      <c r="H231" s="131">
        <v>5.3999999999999999E-2</v>
      </c>
      <c r="I231" s="132"/>
      <c r="J231" s="133">
        <f>ROUND(I231*H231,2)</f>
        <v>0</v>
      </c>
      <c r="K231" s="129" t="s">
        <v>134</v>
      </c>
      <c r="L231" s="32"/>
      <c r="M231" s="134" t="s">
        <v>47</v>
      </c>
      <c r="N231" s="135" t="s">
        <v>55</v>
      </c>
      <c r="P231" s="136">
        <f>O231*H231</f>
        <v>0</v>
      </c>
      <c r="Q231" s="136">
        <v>0</v>
      </c>
      <c r="R231" s="136">
        <f>Q231*H231</f>
        <v>0</v>
      </c>
      <c r="S231" s="136">
        <v>0</v>
      </c>
      <c r="T231" s="137">
        <f>S231*H231</f>
        <v>0</v>
      </c>
      <c r="AR231" s="138" t="s">
        <v>135</v>
      </c>
      <c r="AT231" s="138" t="s">
        <v>130</v>
      </c>
      <c r="AU231" s="138" t="s">
        <v>150</v>
      </c>
      <c r="AY231" s="16" t="s">
        <v>128</v>
      </c>
      <c r="BE231" s="139">
        <f>IF(N231="základní",J231,0)</f>
        <v>0</v>
      </c>
      <c r="BF231" s="139">
        <f>IF(N231="snížená",J231,0)</f>
        <v>0</v>
      </c>
      <c r="BG231" s="139">
        <f>IF(N231="zákl. přenesená",J231,0)</f>
        <v>0</v>
      </c>
      <c r="BH231" s="139">
        <f>IF(N231="sníž. přenesená",J231,0)</f>
        <v>0</v>
      </c>
      <c r="BI231" s="139">
        <f>IF(N231="nulová",J231,0)</f>
        <v>0</v>
      </c>
      <c r="BJ231" s="16" t="s">
        <v>22</v>
      </c>
      <c r="BK231" s="139">
        <f>ROUND(I231*H231,2)</f>
        <v>0</v>
      </c>
      <c r="BL231" s="16" t="s">
        <v>135</v>
      </c>
      <c r="BM231" s="138" t="s">
        <v>294</v>
      </c>
    </row>
    <row r="232" spans="2:65" s="1" customFormat="1">
      <c r="B232" s="32"/>
      <c r="D232" s="140" t="s">
        <v>137</v>
      </c>
      <c r="F232" s="141" t="s">
        <v>295</v>
      </c>
      <c r="I232" s="142"/>
      <c r="L232" s="32"/>
      <c r="M232" s="143"/>
      <c r="T232" s="51"/>
      <c r="AT232" s="16" t="s">
        <v>137</v>
      </c>
      <c r="AU232" s="16" t="s">
        <v>150</v>
      </c>
    </row>
    <row r="233" spans="2:65" s="1" customFormat="1" ht="49.15" customHeight="1">
      <c r="B233" s="32"/>
      <c r="C233" s="127" t="s">
        <v>296</v>
      </c>
      <c r="D233" s="127" t="s">
        <v>130</v>
      </c>
      <c r="E233" s="128" t="s">
        <v>297</v>
      </c>
      <c r="F233" s="129" t="s">
        <v>298</v>
      </c>
      <c r="G233" s="130" t="s">
        <v>236</v>
      </c>
      <c r="H233" s="131">
        <v>5.3999999999999999E-2</v>
      </c>
      <c r="I233" s="132"/>
      <c r="J233" s="133">
        <f>ROUND(I233*H233,2)</f>
        <v>0</v>
      </c>
      <c r="K233" s="129" t="s">
        <v>134</v>
      </c>
      <c r="L233" s="32"/>
      <c r="M233" s="134" t="s">
        <v>47</v>
      </c>
      <c r="N233" s="135" t="s">
        <v>55</v>
      </c>
      <c r="P233" s="136">
        <f>O233*H233</f>
        <v>0</v>
      </c>
      <c r="Q233" s="136">
        <v>0</v>
      </c>
      <c r="R233" s="136">
        <f>Q233*H233</f>
        <v>0</v>
      </c>
      <c r="S233" s="136">
        <v>0</v>
      </c>
      <c r="T233" s="137">
        <f>S233*H233</f>
        <v>0</v>
      </c>
      <c r="AR233" s="138" t="s">
        <v>135</v>
      </c>
      <c r="AT233" s="138" t="s">
        <v>130</v>
      </c>
      <c r="AU233" s="138" t="s">
        <v>150</v>
      </c>
      <c r="AY233" s="16" t="s">
        <v>128</v>
      </c>
      <c r="BE233" s="139">
        <f>IF(N233="základní",J233,0)</f>
        <v>0</v>
      </c>
      <c r="BF233" s="139">
        <f>IF(N233="snížená",J233,0)</f>
        <v>0</v>
      </c>
      <c r="BG233" s="139">
        <f>IF(N233="zákl. přenesená",J233,0)</f>
        <v>0</v>
      </c>
      <c r="BH233" s="139">
        <f>IF(N233="sníž. přenesená",J233,0)</f>
        <v>0</v>
      </c>
      <c r="BI233" s="139">
        <f>IF(N233="nulová",J233,0)</f>
        <v>0</v>
      </c>
      <c r="BJ233" s="16" t="s">
        <v>22</v>
      </c>
      <c r="BK233" s="139">
        <f>ROUND(I233*H233,2)</f>
        <v>0</v>
      </c>
      <c r="BL233" s="16" t="s">
        <v>135</v>
      </c>
      <c r="BM233" s="138" t="s">
        <v>299</v>
      </c>
    </row>
    <row r="234" spans="2:65" s="1" customFormat="1">
      <c r="B234" s="32"/>
      <c r="D234" s="140" t="s">
        <v>137</v>
      </c>
      <c r="F234" s="141" t="s">
        <v>300</v>
      </c>
      <c r="I234" s="142"/>
      <c r="L234" s="32"/>
      <c r="M234" s="143"/>
      <c r="T234" s="51"/>
      <c r="AT234" s="16" t="s">
        <v>137</v>
      </c>
      <c r="AU234" s="16" t="s">
        <v>150</v>
      </c>
    </row>
    <row r="235" spans="2:65" s="1" customFormat="1" ht="44.25" customHeight="1">
      <c r="B235" s="32"/>
      <c r="C235" s="127" t="s">
        <v>301</v>
      </c>
      <c r="D235" s="127" t="s">
        <v>130</v>
      </c>
      <c r="E235" s="128" t="s">
        <v>302</v>
      </c>
      <c r="F235" s="129" t="s">
        <v>303</v>
      </c>
      <c r="G235" s="130" t="s">
        <v>236</v>
      </c>
      <c r="H235" s="131">
        <v>16.045000000000002</v>
      </c>
      <c r="I235" s="132"/>
      <c r="J235" s="133">
        <f>ROUND(I235*H235,2)</f>
        <v>0</v>
      </c>
      <c r="K235" s="129" t="s">
        <v>134</v>
      </c>
      <c r="L235" s="32"/>
      <c r="M235" s="134" t="s">
        <v>47</v>
      </c>
      <c r="N235" s="135" t="s">
        <v>55</v>
      </c>
      <c r="P235" s="136">
        <f>O235*H235</f>
        <v>0</v>
      </c>
      <c r="Q235" s="136">
        <v>0</v>
      </c>
      <c r="R235" s="136">
        <f>Q235*H235</f>
        <v>0</v>
      </c>
      <c r="S235" s="136">
        <v>0</v>
      </c>
      <c r="T235" s="137">
        <f>S235*H235</f>
        <v>0</v>
      </c>
      <c r="AR235" s="138" t="s">
        <v>135</v>
      </c>
      <c r="AT235" s="138" t="s">
        <v>130</v>
      </c>
      <c r="AU235" s="138" t="s">
        <v>150</v>
      </c>
      <c r="AY235" s="16" t="s">
        <v>128</v>
      </c>
      <c r="BE235" s="139">
        <f>IF(N235="základní",J235,0)</f>
        <v>0</v>
      </c>
      <c r="BF235" s="139">
        <f>IF(N235="snížená",J235,0)</f>
        <v>0</v>
      </c>
      <c r="BG235" s="139">
        <f>IF(N235="zákl. přenesená",J235,0)</f>
        <v>0</v>
      </c>
      <c r="BH235" s="139">
        <f>IF(N235="sníž. přenesená",J235,0)</f>
        <v>0</v>
      </c>
      <c r="BI235" s="139">
        <f>IF(N235="nulová",J235,0)</f>
        <v>0</v>
      </c>
      <c r="BJ235" s="16" t="s">
        <v>22</v>
      </c>
      <c r="BK235" s="139">
        <f>ROUND(I235*H235,2)</f>
        <v>0</v>
      </c>
      <c r="BL235" s="16" t="s">
        <v>135</v>
      </c>
      <c r="BM235" s="138" t="s">
        <v>304</v>
      </c>
    </row>
    <row r="236" spans="2:65" s="1" customFormat="1">
      <c r="B236" s="32"/>
      <c r="D236" s="140" t="s">
        <v>137</v>
      </c>
      <c r="F236" s="141" t="s">
        <v>305</v>
      </c>
      <c r="I236" s="142"/>
      <c r="L236" s="32"/>
      <c r="M236" s="143"/>
      <c r="T236" s="51"/>
      <c r="AT236" s="16" t="s">
        <v>137</v>
      </c>
      <c r="AU236" s="16" t="s">
        <v>150</v>
      </c>
    </row>
    <row r="237" spans="2:65" s="1" customFormat="1" ht="55.5" customHeight="1">
      <c r="B237" s="32"/>
      <c r="C237" s="127" t="s">
        <v>306</v>
      </c>
      <c r="D237" s="127" t="s">
        <v>130</v>
      </c>
      <c r="E237" s="128" t="s">
        <v>307</v>
      </c>
      <c r="F237" s="129" t="s">
        <v>308</v>
      </c>
      <c r="G237" s="130" t="s">
        <v>236</v>
      </c>
      <c r="H237" s="131">
        <v>16.045000000000002</v>
      </c>
      <c r="I237" s="132"/>
      <c r="J237" s="133">
        <f>ROUND(I237*H237,2)</f>
        <v>0</v>
      </c>
      <c r="K237" s="129" t="s">
        <v>134</v>
      </c>
      <c r="L237" s="32"/>
      <c r="M237" s="134" t="s">
        <v>47</v>
      </c>
      <c r="N237" s="135" t="s">
        <v>55</v>
      </c>
      <c r="P237" s="136">
        <f>O237*H237</f>
        <v>0</v>
      </c>
      <c r="Q237" s="136">
        <v>0</v>
      </c>
      <c r="R237" s="136">
        <f>Q237*H237</f>
        <v>0</v>
      </c>
      <c r="S237" s="136">
        <v>0</v>
      </c>
      <c r="T237" s="137">
        <f>S237*H237</f>
        <v>0</v>
      </c>
      <c r="AR237" s="138" t="s">
        <v>135</v>
      </c>
      <c r="AT237" s="138" t="s">
        <v>130</v>
      </c>
      <c r="AU237" s="138" t="s">
        <v>150</v>
      </c>
      <c r="AY237" s="16" t="s">
        <v>128</v>
      </c>
      <c r="BE237" s="139">
        <f>IF(N237="základní",J237,0)</f>
        <v>0</v>
      </c>
      <c r="BF237" s="139">
        <f>IF(N237="snížená",J237,0)</f>
        <v>0</v>
      </c>
      <c r="BG237" s="139">
        <f>IF(N237="zákl. přenesená",J237,0)</f>
        <v>0</v>
      </c>
      <c r="BH237" s="139">
        <f>IF(N237="sníž. přenesená",J237,0)</f>
        <v>0</v>
      </c>
      <c r="BI237" s="139">
        <f>IF(N237="nulová",J237,0)</f>
        <v>0</v>
      </c>
      <c r="BJ237" s="16" t="s">
        <v>22</v>
      </c>
      <c r="BK237" s="139">
        <f>ROUND(I237*H237,2)</f>
        <v>0</v>
      </c>
      <c r="BL237" s="16" t="s">
        <v>135</v>
      </c>
      <c r="BM237" s="138" t="s">
        <v>309</v>
      </c>
    </row>
    <row r="238" spans="2:65" s="1" customFormat="1">
      <c r="B238" s="32"/>
      <c r="D238" s="140" t="s">
        <v>137</v>
      </c>
      <c r="F238" s="141" t="s">
        <v>310</v>
      </c>
      <c r="I238" s="142"/>
      <c r="L238" s="32"/>
      <c r="M238" s="143"/>
      <c r="T238" s="51"/>
      <c r="AT238" s="16" t="s">
        <v>137</v>
      </c>
      <c r="AU238" s="16" t="s">
        <v>150</v>
      </c>
    </row>
    <row r="239" spans="2:65" s="1" customFormat="1" ht="62.65" customHeight="1">
      <c r="B239" s="32"/>
      <c r="C239" s="127" t="s">
        <v>311</v>
      </c>
      <c r="D239" s="127" t="s">
        <v>130</v>
      </c>
      <c r="E239" s="128" t="s">
        <v>312</v>
      </c>
      <c r="F239" s="129" t="s">
        <v>313</v>
      </c>
      <c r="G239" s="130" t="s">
        <v>236</v>
      </c>
      <c r="H239" s="131">
        <v>16.045000000000002</v>
      </c>
      <c r="I239" s="132"/>
      <c r="J239" s="133">
        <f>ROUND(I239*H239,2)</f>
        <v>0</v>
      </c>
      <c r="K239" s="129" t="s">
        <v>134</v>
      </c>
      <c r="L239" s="32"/>
      <c r="M239" s="134" t="s">
        <v>47</v>
      </c>
      <c r="N239" s="135" t="s">
        <v>55</v>
      </c>
      <c r="P239" s="136">
        <f>O239*H239</f>
        <v>0</v>
      </c>
      <c r="Q239" s="136">
        <v>0</v>
      </c>
      <c r="R239" s="136">
        <f>Q239*H239</f>
        <v>0</v>
      </c>
      <c r="S239" s="136">
        <v>0</v>
      </c>
      <c r="T239" s="137">
        <f>S239*H239</f>
        <v>0</v>
      </c>
      <c r="AR239" s="138" t="s">
        <v>135</v>
      </c>
      <c r="AT239" s="138" t="s">
        <v>130</v>
      </c>
      <c r="AU239" s="138" t="s">
        <v>150</v>
      </c>
      <c r="AY239" s="16" t="s">
        <v>128</v>
      </c>
      <c r="BE239" s="139">
        <f>IF(N239="základní",J239,0)</f>
        <v>0</v>
      </c>
      <c r="BF239" s="139">
        <f>IF(N239="snížená",J239,0)</f>
        <v>0</v>
      </c>
      <c r="BG239" s="139">
        <f>IF(N239="zákl. přenesená",J239,0)</f>
        <v>0</v>
      </c>
      <c r="BH239" s="139">
        <f>IF(N239="sníž. přenesená",J239,0)</f>
        <v>0</v>
      </c>
      <c r="BI239" s="139">
        <f>IF(N239="nulová",J239,0)</f>
        <v>0</v>
      </c>
      <c r="BJ239" s="16" t="s">
        <v>22</v>
      </c>
      <c r="BK239" s="139">
        <f>ROUND(I239*H239,2)</f>
        <v>0</v>
      </c>
      <c r="BL239" s="16" t="s">
        <v>135</v>
      </c>
      <c r="BM239" s="138" t="s">
        <v>314</v>
      </c>
    </row>
    <row r="240" spans="2:65" s="1" customFormat="1">
      <c r="B240" s="32"/>
      <c r="D240" s="140" t="s">
        <v>137</v>
      </c>
      <c r="F240" s="141" t="s">
        <v>315</v>
      </c>
      <c r="I240" s="142"/>
      <c r="L240" s="32"/>
      <c r="M240" s="143"/>
      <c r="T240" s="51"/>
      <c r="AT240" s="16" t="s">
        <v>137</v>
      </c>
      <c r="AU240" s="16" t="s">
        <v>150</v>
      </c>
    </row>
    <row r="241" spans="2:65" s="11" customFormat="1" ht="25.9" customHeight="1">
      <c r="B241" s="115"/>
      <c r="D241" s="116" t="s">
        <v>83</v>
      </c>
      <c r="E241" s="117" t="s">
        <v>316</v>
      </c>
      <c r="F241" s="117" t="s">
        <v>317</v>
      </c>
      <c r="I241" s="118"/>
      <c r="J241" s="119">
        <f>BK241</f>
        <v>0</v>
      </c>
      <c r="L241" s="115"/>
      <c r="M241" s="120"/>
      <c r="P241" s="121">
        <f>P242+P248</f>
        <v>0</v>
      </c>
      <c r="R241" s="121">
        <f>R242+R248</f>
        <v>5.4318</v>
      </c>
      <c r="T241" s="122">
        <f>T242+T248</f>
        <v>0</v>
      </c>
      <c r="AR241" s="116" t="s">
        <v>150</v>
      </c>
      <c r="AT241" s="123" t="s">
        <v>83</v>
      </c>
      <c r="AU241" s="123" t="s">
        <v>84</v>
      </c>
      <c r="AY241" s="116" t="s">
        <v>128</v>
      </c>
      <c r="BK241" s="124">
        <f>BK242+BK248</f>
        <v>0</v>
      </c>
    </row>
    <row r="242" spans="2:65" s="11" customFormat="1" ht="22.9" customHeight="1">
      <c r="B242" s="115"/>
      <c r="D242" s="116" t="s">
        <v>83</v>
      </c>
      <c r="E242" s="125" t="s">
        <v>318</v>
      </c>
      <c r="F242" s="125" t="s">
        <v>319</v>
      </c>
      <c r="I242" s="118"/>
      <c r="J242" s="126">
        <f>BK242</f>
        <v>0</v>
      </c>
      <c r="L242" s="115"/>
      <c r="M242" s="120"/>
      <c r="P242" s="121">
        <f>SUM(P243:P247)</f>
        <v>0</v>
      </c>
      <c r="R242" s="121">
        <f>SUM(R243:R247)</f>
        <v>0</v>
      </c>
      <c r="T242" s="122">
        <f>SUM(T243:T247)</f>
        <v>0</v>
      </c>
      <c r="AR242" s="116" t="s">
        <v>150</v>
      </c>
      <c r="AT242" s="123" t="s">
        <v>83</v>
      </c>
      <c r="AU242" s="123" t="s">
        <v>22</v>
      </c>
      <c r="AY242" s="116" t="s">
        <v>128</v>
      </c>
      <c r="BK242" s="124">
        <f>SUM(BK243:BK247)</f>
        <v>0</v>
      </c>
    </row>
    <row r="243" spans="2:65" s="1" customFormat="1" ht="37.9" customHeight="1">
      <c r="B243" s="32"/>
      <c r="C243" s="127" t="s">
        <v>320</v>
      </c>
      <c r="D243" s="127" t="s">
        <v>130</v>
      </c>
      <c r="E243" s="128" t="s">
        <v>321</v>
      </c>
      <c r="F243" s="129" t="s">
        <v>322</v>
      </c>
      <c r="G243" s="130" t="s">
        <v>214</v>
      </c>
      <c r="H243" s="131">
        <v>20</v>
      </c>
      <c r="I243" s="132"/>
      <c r="J243" s="133">
        <f>ROUND(I243*H243,2)</f>
        <v>0</v>
      </c>
      <c r="K243" s="129" t="s">
        <v>134</v>
      </c>
      <c r="L243" s="32"/>
      <c r="M243" s="134" t="s">
        <v>47</v>
      </c>
      <c r="N243" s="135" t="s">
        <v>55</v>
      </c>
      <c r="P243" s="136">
        <f>O243*H243</f>
        <v>0</v>
      </c>
      <c r="Q243" s="136">
        <v>0</v>
      </c>
      <c r="R243" s="136">
        <f>Q243*H243</f>
        <v>0</v>
      </c>
      <c r="S243" s="136">
        <v>0</v>
      </c>
      <c r="T243" s="137">
        <f>S243*H243</f>
        <v>0</v>
      </c>
      <c r="AR243" s="138" t="s">
        <v>22</v>
      </c>
      <c r="AT243" s="138" t="s">
        <v>130</v>
      </c>
      <c r="AU243" s="138" t="s">
        <v>94</v>
      </c>
      <c r="AY243" s="16" t="s">
        <v>128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22</v>
      </c>
      <c r="BK243" s="139">
        <f>ROUND(I243*H243,2)</f>
        <v>0</v>
      </c>
      <c r="BL243" s="16" t="s">
        <v>22</v>
      </c>
      <c r="BM243" s="138" t="s">
        <v>323</v>
      </c>
    </row>
    <row r="244" spans="2:65" s="1" customFormat="1">
      <c r="B244" s="32"/>
      <c r="D244" s="140" t="s">
        <v>137</v>
      </c>
      <c r="F244" s="141" t="s">
        <v>324</v>
      </c>
      <c r="I244" s="142"/>
      <c r="L244" s="32"/>
      <c r="M244" s="143"/>
      <c r="T244" s="51"/>
      <c r="AT244" s="16" t="s">
        <v>137</v>
      </c>
      <c r="AU244" s="16" t="s">
        <v>94</v>
      </c>
    </row>
    <row r="245" spans="2:65" s="12" customFormat="1">
      <c r="B245" s="144"/>
      <c r="D245" s="145" t="s">
        <v>139</v>
      </c>
      <c r="E245" s="146" t="s">
        <v>47</v>
      </c>
      <c r="F245" s="147" t="s">
        <v>140</v>
      </c>
      <c r="H245" s="146" t="s">
        <v>47</v>
      </c>
      <c r="I245" s="148"/>
      <c r="L245" s="144"/>
      <c r="M245" s="149"/>
      <c r="T245" s="150"/>
      <c r="AT245" s="146" t="s">
        <v>139</v>
      </c>
      <c r="AU245" s="146" t="s">
        <v>94</v>
      </c>
      <c r="AV245" s="12" t="s">
        <v>22</v>
      </c>
      <c r="AW245" s="12" t="s">
        <v>45</v>
      </c>
      <c r="AX245" s="12" t="s">
        <v>84</v>
      </c>
      <c r="AY245" s="146" t="s">
        <v>128</v>
      </c>
    </row>
    <row r="246" spans="2:65" s="12" customFormat="1" ht="22.5">
      <c r="B246" s="144"/>
      <c r="D246" s="145" t="s">
        <v>139</v>
      </c>
      <c r="E246" s="146" t="s">
        <v>47</v>
      </c>
      <c r="F246" s="147" t="s">
        <v>325</v>
      </c>
      <c r="H246" s="146" t="s">
        <v>47</v>
      </c>
      <c r="I246" s="148"/>
      <c r="L246" s="144"/>
      <c r="M246" s="149"/>
      <c r="T246" s="150"/>
      <c r="AT246" s="146" t="s">
        <v>139</v>
      </c>
      <c r="AU246" s="146" t="s">
        <v>94</v>
      </c>
      <c r="AV246" s="12" t="s">
        <v>22</v>
      </c>
      <c r="AW246" s="12" t="s">
        <v>45</v>
      </c>
      <c r="AX246" s="12" t="s">
        <v>84</v>
      </c>
      <c r="AY246" s="146" t="s">
        <v>128</v>
      </c>
    </row>
    <row r="247" spans="2:65" s="13" customFormat="1">
      <c r="B247" s="151"/>
      <c r="D247" s="145" t="s">
        <v>139</v>
      </c>
      <c r="E247" s="152" t="s">
        <v>47</v>
      </c>
      <c r="F247" s="153" t="s">
        <v>326</v>
      </c>
      <c r="H247" s="154">
        <v>20</v>
      </c>
      <c r="I247" s="155"/>
      <c r="L247" s="151"/>
      <c r="M247" s="156"/>
      <c r="T247" s="157"/>
      <c r="AT247" s="152" t="s">
        <v>139</v>
      </c>
      <c r="AU247" s="152" t="s">
        <v>94</v>
      </c>
      <c r="AV247" s="13" t="s">
        <v>94</v>
      </c>
      <c r="AW247" s="13" t="s">
        <v>45</v>
      </c>
      <c r="AX247" s="13" t="s">
        <v>22</v>
      </c>
      <c r="AY247" s="152" t="s">
        <v>128</v>
      </c>
    </row>
    <row r="248" spans="2:65" s="11" customFormat="1" ht="22.9" customHeight="1">
      <c r="B248" s="115"/>
      <c r="D248" s="116" t="s">
        <v>83</v>
      </c>
      <c r="E248" s="125" t="s">
        <v>327</v>
      </c>
      <c r="F248" s="125" t="s">
        <v>328</v>
      </c>
      <c r="I248" s="118"/>
      <c r="J248" s="126">
        <f>BK248</f>
        <v>0</v>
      </c>
      <c r="L248" s="115"/>
      <c r="M248" s="120"/>
      <c r="P248" s="121">
        <f>SUM(P249:P272)</f>
        <v>0</v>
      </c>
      <c r="R248" s="121">
        <f>SUM(R249:R272)</f>
        <v>5.4318</v>
      </c>
      <c r="T248" s="122">
        <f>SUM(T249:T272)</f>
        <v>0</v>
      </c>
      <c r="AR248" s="116" t="s">
        <v>150</v>
      </c>
      <c r="AT248" s="123" t="s">
        <v>83</v>
      </c>
      <c r="AU248" s="123" t="s">
        <v>22</v>
      </c>
      <c r="AY248" s="116" t="s">
        <v>128</v>
      </c>
      <c r="BK248" s="124">
        <f>SUM(BK249:BK272)</f>
        <v>0</v>
      </c>
    </row>
    <row r="249" spans="2:65" s="1" customFormat="1" ht="66.75" customHeight="1">
      <c r="B249" s="32"/>
      <c r="C249" s="127" t="s">
        <v>329</v>
      </c>
      <c r="D249" s="127" t="s">
        <v>130</v>
      </c>
      <c r="E249" s="128" t="s">
        <v>330</v>
      </c>
      <c r="F249" s="129" t="s">
        <v>331</v>
      </c>
      <c r="G249" s="130" t="s">
        <v>214</v>
      </c>
      <c r="H249" s="131">
        <v>10</v>
      </c>
      <c r="I249" s="132"/>
      <c r="J249" s="133">
        <f>ROUND(I249*H249,2)</f>
        <v>0</v>
      </c>
      <c r="K249" s="129" t="s">
        <v>134</v>
      </c>
      <c r="L249" s="32"/>
      <c r="M249" s="134" t="s">
        <v>47</v>
      </c>
      <c r="N249" s="135" t="s">
        <v>55</v>
      </c>
      <c r="P249" s="136">
        <f>O249*H249</f>
        <v>0</v>
      </c>
      <c r="Q249" s="136">
        <v>0</v>
      </c>
      <c r="R249" s="136">
        <f>Q249*H249</f>
        <v>0</v>
      </c>
      <c r="S249" s="136">
        <v>0</v>
      </c>
      <c r="T249" s="137">
        <f>S249*H249</f>
        <v>0</v>
      </c>
      <c r="AR249" s="138" t="s">
        <v>22</v>
      </c>
      <c r="AT249" s="138" t="s">
        <v>130</v>
      </c>
      <c r="AU249" s="138" t="s">
        <v>94</v>
      </c>
      <c r="AY249" s="16" t="s">
        <v>128</v>
      </c>
      <c r="BE249" s="139">
        <f>IF(N249="základní",J249,0)</f>
        <v>0</v>
      </c>
      <c r="BF249" s="139">
        <f>IF(N249="snížená",J249,0)</f>
        <v>0</v>
      </c>
      <c r="BG249" s="139">
        <f>IF(N249="zákl. přenesená",J249,0)</f>
        <v>0</v>
      </c>
      <c r="BH249" s="139">
        <f>IF(N249="sníž. přenesená",J249,0)</f>
        <v>0</v>
      </c>
      <c r="BI249" s="139">
        <f>IF(N249="nulová",J249,0)</f>
        <v>0</v>
      </c>
      <c r="BJ249" s="16" t="s">
        <v>22</v>
      </c>
      <c r="BK249" s="139">
        <f>ROUND(I249*H249,2)</f>
        <v>0</v>
      </c>
      <c r="BL249" s="16" t="s">
        <v>22</v>
      </c>
      <c r="BM249" s="138" t="s">
        <v>332</v>
      </c>
    </row>
    <row r="250" spans="2:65" s="1" customFormat="1">
      <c r="B250" s="32"/>
      <c r="D250" s="140" t="s">
        <v>137</v>
      </c>
      <c r="F250" s="141" t="s">
        <v>333</v>
      </c>
      <c r="I250" s="142"/>
      <c r="L250" s="32"/>
      <c r="M250" s="143"/>
      <c r="T250" s="51"/>
      <c r="AT250" s="16" t="s">
        <v>137</v>
      </c>
      <c r="AU250" s="16" t="s">
        <v>94</v>
      </c>
    </row>
    <row r="251" spans="2:65" s="12" customFormat="1">
      <c r="B251" s="144"/>
      <c r="D251" s="145" t="s">
        <v>139</v>
      </c>
      <c r="E251" s="146" t="s">
        <v>47</v>
      </c>
      <c r="F251" s="147" t="s">
        <v>140</v>
      </c>
      <c r="H251" s="146" t="s">
        <v>47</v>
      </c>
      <c r="I251" s="148"/>
      <c r="L251" s="144"/>
      <c r="M251" s="149"/>
      <c r="T251" s="150"/>
      <c r="AT251" s="146" t="s">
        <v>139</v>
      </c>
      <c r="AU251" s="146" t="s">
        <v>94</v>
      </c>
      <c r="AV251" s="12" t="s">
        <v>22</v>
      </c>
      <c r="AW251" s="12" t="s">
        <v>45</v>
      </c>
      <c r="AX251" s="12" t="s">
        <v>84</v>
      </c>
      <c r="AY251" s="146" t="s">
        <v>128</v>
      </c>
    </row>
    <row r="252" spans="2:65" s="12" customFormat="1">
      <c r="B252" s="144"/>
      <c r="D252" s="145" t="s">
        <v>139</v>
      </c>
      <c r="E252" s="146" t="s">
        <v>47</v>
      </c>
      <c r="F252" s="147" t="s">
        <v>334</v>
      </c>
      <c r="H252" s="146" t="s">
        <v>47</v>
      </c>
      <c r="I252" s="148"/>
      <c r="L252" s="144"/>
      <c r="M252" s="149"/>
      <c r="T252" s="150"/>
      <c r="AT252" s="146" t="s">
        <v>139</v>
      </c>
      <c r="AU252" s="146" t="s">
        <v>94</v>
      </c>
      <c r="AV252" s="12" t="s">
        <v>22</v>
      </c>
      <c r="AW252" s="12" t="s">
        <v>45</v>
      </c>
      <c r="AX252" s="12" t="s">
        <v>84</v>
      </c>
      <c r="AY252" s="146" t="s">
        <v>128</v>
      </c>
    </row>
    <row r="253" spans="2:65" s="13" customFormat="1">
      <c r="B253" s="151"/>
      <c r="D253" s="145" t="s">
        <v>139</v>
      </c>
      <c r="E253" s="152" t="s">
        <v>47</v>
      </c>
      <c r="F253" s="153" t="s">
        <v>27</v>
      </c>
      <c r="H253" s="154">
        <v>10</v>
      </c>
      <c r="I253" s="155"/>
      <c r="L253" s="151"/>
      <c r="M253" s="156"/>
      <c r="T253" s="157"/>
      <c r="AT253" s="152" t="s">
        <v>139</v>
      </c>
      <c r="AU253" s="152" t="s">
        <v>94</v>
      </c>
      <c r="AV253" s="13" t="s">
        <v>94</v>
      </c>
      <c r="AW253" s="13" t="s">
        <v>45</v>
      </c>
      <c r="AX253" s="13" t="s">
        <v>22</v>
      </c>
      <c r="AY253" s="152" t="s">
        <v>128</v>
      </c>
    </row>
    <row r="254" spans="2:65" s="1" customFormat="1" ht="55.5" customHeight="1">
      <c r="B254" s="32"/>
      <c r="C254" s="127" t="s">
        <v>335</v>
      </c>
      <c r="D254" s="127" t="s">
        <v>130</v>
      </c>
      <c r="E254" s="128" t="s">
        <v>336</v>
      </c>
      <c r="F254" s="129" t="s">
        <v>337</v>
      </c>
      <c r="G254" s="130" t="s">
        <v>214</v>
      </c>
      <c r="H254" s="131">
        <v>10</v>
      </c>
      <c r="I254" s="132"/>
      <c r="J254" s="133">
        <f>ROUND(I254*H254,2)</f>
        <v>0</v>
      </c>
      <c r="K254" s="129" t="s">
        <v>134</v>
      </c>
      <c r="L254" s="32"/>
      <c r="M254" s="134" t="s">
        <v>47</v>
      </c>
      <c r="N254" s="135" t="s">
        <v>55</v>
      </c>
      <c r="P254" s="136">
        <f>O254*H254</f>
        <v>0</v>
      </c>
      <c r="Q254" s="136">
        <v>0</v>
      </c>
      <c r="R254" s="136">
        <f>Q254*H254</f>
        <v>0</v>
      </c>
      <c r="S254" s="136">
        <v>0</v>
      </c>
      <c r="T254" s="137">
        <f>S254*H254</f>
        <v>0</v>
      </c>
      <c r="AR254" s="138" t="s">
        <v>22</v>
      </c>
      <c r="AT254" s="138" t="s">
        <v>130</v>
      </c>
      <c r="AU254" s="138" t="s">
        <v>94</v>
      </c>
      <c r="AY254" s="16" t="s">
        <v>128</v>
      </c>
      <c r="BE254" s="139">
        <f>IF(N254="základní",J254,0)</f>
        <v>0</v>
      </c>
      <c r="BF254" s="139">
        <f>IF(N254="snížená",J254,0)</f>
        <v>0</v>
      </c>
      <c r="BG254" s="139">
        <f>IF(N254="zákl. přenesená",J254,0)</f>
        <v>0</v>
      </c>
      <c r="BH254" s="139">
        <f>IF(N254="sníž. přenesená",J254,0)</f>
        <v>0</v>
      </c>
      <c r="BI254" s="139">
        <f>IF(N254="nulová",J254,0)</f>
        <v>0</v>
      </c>
      <c r="BJ254" s="16" t="s">
        <v>22</v>
      </c>
      <c r="BK254" s="139">
        <f>ROUND(I254*H254,2)</f>
        <v>0</v>
      </c>
      <c r="BL254" s="16" t="s">
        <v>22</v>
      </c>
      <c r="BM254" s="138" t="s">
        <v>338</v>
      </c>
    </row>
    <row r="255" spans="2:65" s="1" customFormat="1">
      <c r="B255" s="32"/>
      <c r="D255" s="140" t="s">
        <v>137</v>
      </c>
      <c r="F255" s="141" t="s">
        <v>339</v>
      </c>
      <c r="I255" s="142"/>
      <c r="L255" s="32"/>
      <c r="M255" s="143"/>
      <c r="T255" s="51"/>
      <c r="AT255" s="16" t="s">
        <v>137</v>
      </c>
      <c r="AU255" s="16" t="s">
        <v>94</v>
      </c>
    </row>
    <row r="256" spans="2:65" s="12" customFormat="1">
      <c r="B256" s="144"/>
      <c r="D256" s="145" t="s">
        <v>139</v>
      </c>
      <c r="E256" s="146" t="s">
        <v>47</v>
      </c>
      <c r="F256" s="147" t="s">
        <v>140</v>
      </c>
      <c r="H256" s="146" t="s">
        <v>47</v>
      </c>
      <c r="I256" s="148"/>
      <c r="L256" s="144"/>
      <c r="M256" s="149"/>
      <c r="T256" s="150"/>
      <c r="AT256" s="146" t="s">
        <v>139</v>
      </c>
      <c r="AU256" s="146" t="s">
        <v>94</v>
      </c>
      <c r="AV256" s="12" t="s">
        <v>22</v>
      </c>
      <c r="AW256" s="12" t="s">
        <v>45</v>
      </c>
      <c r="AX256" s="12" t="s">
        <v>84</v>
      </c>
      <c r="AY256" s="146" t="s">
        <v>128</v>
      </c>
    </row>
    <row r="257" spans="2:65" s="12" customFormat="1">
      <c r="B257" s="144"/>
      <c r="D257" s="145" t="s">
        <v>139</v>
      </c>
      <c r="E257" s="146" t="s">
        <v>47</v>
      </c>
      <c r="F257" s="147" t="s">
        <v>334</v>
      </c>
      <c r="H257" s="146" t="s">
        <v>47</v>
      </c>
      <c r="I257" s="148"/>
      <c r="L257" s="144"/>
      <c r="M257" s="149"/>
      <c r="T257" s="150"/>
      <c r="AT257" s="146" t="s">
        <v>139</v>
      </c>
      <c r="AU257" s="146" t="s">
        <v>94</v>
      </c>
      <c r="AV257" s="12" t="s">
        <v>22</v>
      </c>
      <c r="AW257" s="12" t="s">
        <v>45</v>
      </c>
      <c r="AX257" s="12" t="s">
        <v>84</v>
      </c>
      <c r="AY257" s="146" t="s">
        <v>128</v>
      </c>
    </row>
    <row r="258" spans="2:65" s="13" customFormat="1">
      <c r="B258" s="151"/>
      <c r="D258" s="145" t="s">
        <v>139</v>
      </c>
      <c r="E258" s="152" t="s">
        <v>47</v>
      </c>
      <c r="F258" s="153" t="s">
        <v>27</v>
      </c>
      <c r="H258" s="154">
        <v>10</v>
      </c>
      <c r="I258" s="155"/>
      <c r="L258" s="151"/>
      <c r="M258" s="156"/>
      <c r="T258" s="157"/>
      <c r="AT258" s="152" t="s">
        <v>139</v>
      </c>
      <c r="AU258" s="152" t="s">
        <v>94</v>
      </c>
      <c r="AV258" s="13" t="s">
        <v>94</v>
      </c>
      <c r="AW258" s="13" t="s">
        <v>45</v>
      </c>
      <c r="AX258" s="13" t="s">
        <v>22</v>
      </c>
      <c r="AY258" s="152" t="s">
        <v>128</v>
      </c>
    </row>
    <row r="259" spans="2:65" s="1" customFormat="1" ht="49.15" customHeight="1">
      <c r="B259" s="32"/>
      <c r="C259" s="127" t="s">
        <v>340</v>
      </c>
      <c r="D259" s="127" t="s">
        <v>130</v>
      </c>
      <c r="E259" s="128" t="s">
        <v>341</v>
      </c>
      <c r="F259" s="129" t="s">
        <v>342</v>
      </c>
      <c r="G259" s="130" t="s">
        <v>214</v>
      </c>
      <c r="H259" s="131">
        <v>20</v>
      </c>
      <c r="I259" s="132"/>
      <c r="J259" s="133">
        <f>ROUND(I259*H259,2)</f>
        <v>0</v>
      </c>
      <c r="K259" s="129" t="s">
        <v>134</v>
      </c>
      <c r="L259" s="32"/>
      <c r="M259" s="134" t="s">
        <v>47</v>
      </c>
      <c r="N259" s="135" t="s">
        <v>55</v>
      </c>
      <c r="P259" s="136">
        <f>O259*H259</f>
        <v>0</v>
      </c>
      <c r="Q259" s="136">
        <v>0.27030999999999999</v>
      </c>
      <c r="R259" s="136">
        <f>Q259*H259</f>
        <v>5.4062000000000001</v>
      </c>
      <c r="S259" s="136">
        <v>0</v>
      </c>
      <c r="T259" s="137">
        <f>S259*H259</f>
        <v>0</v>
      </c>
      <c r="AR259" s="138" t="s">
        <v>22</v>
      </c>
      <c r="AT259" s="138" t="s">
        <v>130</v>
      </c>
      <c r="AU259" s="138" t="s">
        <v>94</v>
      </c>
      <c r="AY259" s="16" t="s">
        <v>128</v>
      </c>
      <c r="BE259" s="139">
        <f>IF(N259="základní",J259,0)</f>
        <v>0</v>
      </c>
      <c r="BF259" s="139">
        <f>IF(N259="snížená",J259,0)</f>
        <v>0</v>
      </c>
      <c r="BG259" s="139">
        <f>IF(N259="zákl. přenesená",J259,0)</f>
        <v>0</v>
      </c>
      <c r="BH259" s="139">
        <f>IF(N259="sníž. přenesená",J259,0)</f>
        <v>0</v>
      </c>
      <c r="BI259" s="139">
        <f>IF(N259="nulová",J259,0)</f>
        <v>0</v>
      </c>
      <c r="BJ259" s="16" t="s">
        <v>22</v>
      </c>
      <c r="BK259" s="139">
        <f>ROUND(I259*H259,2)</f>
        <v>0</v>
      </c>
      <c r="BL259" s="16" t="s">
        <v>22</v>
      </c>
      <c r="BM259" s="138" t="s">
        <v>343</v>
      </c>
    </row>
    <row r="260" spans="2:65" s="1" customFormat="1">
      <c r="B260" s="32"/>
      <c r="D260" s="140" t="s">
        <v>137</v>
      </c>
      <c r="F260" s="141" t="s">
        <v>344</v>
      </c>
      <c r="I260" s="142"/>
      <c r="L260" s="32"/>
      <c r="M260" s="143"/>
      <c r="T260" s="51"/>
      <c r="AT260" s="16" t="s">
        <v>137</v>
      </c>
      <c r="AU260" s="16" t="s">
        <v>94</v>
      </c>
    </row>
    <row r="261" spans="2:65" s="12" customFormat="1">
      <c r="B261" s="144"/>
      <c r="D261" s="145" t="s">
        <v>139</v>
      </c>
      <c r="E261" s="146" t="s">
        <v>47</v>
      </c>
      <c r="F261" s="147" t="s">
        <v>140</v>
      </c>
      <c r="H261" s="146" t="s">
        <v>47</v>
      </c>
      <c r="I261" s="148"/>
      <c r="L261" s="144"/>
      <c r="M261" s="149"/>
      <c r="T261" s="150"/>
      <c r="AT261" s="146" t="s">
        <v>139</v>
      </c>
      <c r="AU261" s="146" t="s">
        <v>94</v>
      </c>
      <c r="AV261" s="12" t="s">
        <v>22</v>
      </c>
      <c r="AW261" s="12" t="s">
        <v>45</v>
      </c>
      <c r="AX261" s="12" t="s">
        <v>84</v>
      </c>
      <c r="AY261" s="146" t="s">
        <v>128</v>
      </c>
    </row>
    <row r="262" spans="2:65" s="12" customFormat="1" ht="22.5">
      <c r="B262" s="144"/>
      <c r="D262" s="145" t="s">
        <v>139</v>
      </c>
      <c r="E262" s="146" t="s">
        <v>47</v>
      </c>
      <c r="F262" s="147" t="s">
        <v>345</v>
      </c>
      <c r="H262" s="146" t="s">
        <v>47</v>
      </c>
      <c r="I262" s="148"/>
      <c r="L262" s="144"/>
      <c r="M262" s="149"/>
      <c r="T262" s="150"/>
      <c r="AT262" s="146" t="s">
        <v>139</v>
      </c>
      <c r="AU262" s="146" t="s">
        <v>94</v>
      </c>
      <c r="AV262" s="12" t="s">
        <v>22</v>
      </c>
      <c r="AW262" s="12" t="s">
        <v>45</v>
      </c>
      <c r="AX262" s="12" t="s">
        <v>84</v>
      </c>
      <c r="AY262" s="146" t="s">
        <v>128</v>
      </c>
    </row>
    <row r="263" spans="2:65" s="13" customFormat="1">
      <c r="B263" s="151"/>
      <c r="D263" s="145" t="s">
        <v>139</v>
      </c>
      <c r="E263" s="152" t="s">
        <v>47</v>
      </c>
      <c r="F263" s="153" t="s">
        <v>326</v>
      </c>
      <c r="H263" s="154">
        <v>20</v>
      </c>
      <c r="I263" s="155"/>
      <c r="L263" s="151"/>
      <c r="M263" s="156"/>
      <c r="T263" s="157"/>
      <c r="AT263" s="152" t="s">
        <v>139</v>
      </c>
      <c r="AU263" s="152" t="s">
        <v>94</v>
      </c>
      <c r="AV263" s="13" t="s">
        <v>94</v>
      </c>
      <c r="AW263" s="13" t="s">
        <v>45</v>
      </c>
      <c r="AX263" s="13" t="s">
        <v>22</v>
      </c>
      <c r="AY263" s="152" t="s">
        <v>128</v>
      </c>
    </row>
    <row r="264" spans="2:65" s="1" customFormat="1" ht="24.2" customHeight="1">
      <c r="B264" s="32"/>
      <c r="C264" s="165" t="s">
        <v>346</v>
      </c>
      <c r="D264" s="165" t="s">
        <v>316</v>
      </c>
      <c r="E264" s="166" t="s">
        <v>347</v>
      </c>
      <c r="F264" s="167" t="s">
        <v>348</v>
      </c>
      <c r="G264" s="168" t="s">
        <v>214</v>
      </c>
      <c r="H264" s="169">
        <v>20</v>
      </c>
      <c r="I264" s="170"/>
      <c r="J264" s="171">
        <f>ROUND(I264*H264,2)</f>
        <v>0</v>
      </c>
      <c r="K264" s="167" t="s">
        <v>134</v>
      </c>
      <c r="L264" s="172"/>
      <c r="M264" s="173" t="s">
        <v>47</v>
      </c>
      <c r="N264" s="174" t="s">
        <v>55</v>
      </c>
      <c r="P264" s="136">
        <f>O264*H264</f>
        <v>0</v>
      </c>
      <c r="Q264" s="136">
        <v>1.2800000000000001E-3</v>
      </c>
      <c r="R264" s="136">
        <f>Q264*H264</f>
        <v>2.5600000000000001E-2</v>
      </c>
      <c r="S264" s="136">
        <v>0</v>
      </c>
      <c r="T264" s="137">
        <f>S264*H264</f>
        <v>0</v>
      </c>
      <c r="AR264" s="138" t="s">
        <v>94</v>
      </c>
      <c r="AT264" s="138" t="s">
        <v>316</v>
      </c>
      <c r="AU264" s="138" t="s">
        <v>94</v>
      </c>
      <c r="AY264" s="16" t="s">
        <v>128</v>
      </c>
      <c r="BE264" s="139">
        <f>IF(N264="základní",J264,0)</f>
        <v>0</v>
      </c>
      <c r="BF264" s="139">
        <f>IF(N264="snížená",J264,0)</f>
        <v>0</v>
      </c>
      <c r="BG264" s="139">
        <f>IF(N264="zákl. přenesená",J264,0)</f>
        <v>0</v>
      </c>
      <c r="BH264" s="139">
        <f>IF(N264="sníž. přenesená",J264,0)</f>
        <v>0</v>
      </c>
      <c r="BI264" s="139">
        <f>IF(N264="nulová",J264,0)</f>
        <v>0</v>
      </c>
      <c r="BJ264" s="16" t="s">
        <v>22</v>
      </c>
      <c r="BK264" s="139">
        <f>ROUND(I264*H264,2)</f>
        <v>0</v>
      </c>
      <c r="BL264" s="16" t="s">
        <v>22</v>
      </c>
      <c r="BM264" s="138" t="s">
        <v>349</v>
      </c>
    </row>
    <row r="265" spans="2:65" s="12" customFormat="1">
      <c r="B265" s="144"/>
      <c r="D265" s="145" t="s">
        <v>139</v>
      </c>
      <c r="E265" s="146" t="s">
        <v>47</v>
      </c>
      <c r="F265" s="147" t="s">
        <v>140</v>
      </c>
      <c r="H265" s="146" t="s">
        <v>47</v>
      </c>
      <c r="I265" s="148"/>
      <c r="L265" s="144"/>
      <c r="M265" s="149"/>
      <c r="T265" s="150"/>
      <c r="AT265" s="146" t="s">
        <v>139</v>
      </c>
      <c r="AU265" s="146" t="s">
        <v>94</v>
      </c>
      <c r="AV265" s="12" t="s">
        <v>22</v>
      </c>
      <c r="AW265" s="12" t="s">
        <v>45</v>
      </c>
      <c r="AX265" s="12" t="s">
        <v>84</v>
      </c>
      <c r="AY265" s="146" t="s">
        <v>128</v>
      </c>
    </row>
    <row r="266" spans="2:65" s="12" customFormat="1" ht="22.5">
      <c r="B266" s="144"/>
      <c r="D266" s="145" t="s">
        <v>139</v>
      </c>
      <c r="E266" s="146" t="s">
        <v>47</v>
      </c>
      <c r="F266" s="147" t="s">
        <v>345</v>
      </c>
      <c r="H266" s="146" t="s">
        <v>47</v>
      </c>
      <c r="I266" s="148"/>
      <c r="L266" s="144"/>
      <c r="M266" s="149"/>
      <c r="T266" s="150"/>
      <c r="AT266" s="146" t="s">
        <v>139</v>
      </c>
      <c r="AU266" s="146" t="s">
        <v>94</v>
      </c>
      <c r="AV266" s="12" t="s">
        <v>22</v>
      </c>
      <c r="AW266" s="12" t="s">
        <v>45</v>
      </c>
      <c r="AX266" s="12" t="s">
        <v>84</v>
      </c>
      <c r="AY266" s="146" t="s">
        <v>128</v>
      </c>
    </row>
    <row r="267" spans="2:65" s="13" customFormat="1">
      <c r="B267" s="151"/>
      <c r="D267" s="145" t="s">
        <v>139</v>
      </c>
      <c r="E267" s="152" t="s">
        <v>47</v>
      </c>
      <c r="F267" s="153" t="s">
        <v>326</v>
      </c>
      <c r="H267" s="154">
        <v>20</v>
      </c>
      <c r="I267" s="155"/>
      <c r="L267" s="151"/>
      <c r="M267" s="156"/>
      <c r="T267" s="157"/>
      <c r="AT267" s="152" t="s">
        <v>139</v>
      </c>
      <c r="AU267" s="152" t="s">
        <v>94</v>
      </c>
      <c r="AV267" s="13" t="s">
        <v>94</v>
      </c>
      <c r="AW267" s="13" t="s">
        <v>45</v>
      </c>
      <c r="AX267" s="13" t="s">
        <v>22</v>
      </c>
      <c r="AY267" s="152" t="s">
        <v>128</v>
      </c>
    </row>
    <row r="268" spans="2:65" s="1" customFormat="1" ht="24.2" customHeight="1">
      <c r="B268" s="32"/>
      <c r="C268" s="127" t="s">
        <v>350</v>
      </c>
      <c r="D268" s="127" t="s">
        <v>130</v>
      </c>
      <c r="E268" s="128" t="s">
        <v>351</v>
      </c>
      <c r="F268" s="129" t="s">
        <v>352</v>
      </c>
      <c r="G268" s="130" t="s">
        <v>353</v>
      </c>
      <c r="H268" s="131">
        <v>1.95</v>
      </c>
      <c r="I268" s="132"/>
      <c r="J268" s="133">
        <f>ROUND(I268*H268,2)</f>
        <v>0</v>
      </c>
      <c r="K268" s="129" t="s">
        <v>134</v>
      </c>
      <c r="L268" s="32"/>
      <c r="M268" s="134" t="s">
        <v>47</v>
      </c>
      <c r="N268" s="135" t="s">
        <v>55</v>
      </c>
      <c r="P268" s="136">
        <f>O268*H268</f>
        <v>0</v>
      </c>
      <c r="Q268" s="136">
        <v>0</v>
      </c>
      <c r="R268" s="136">
        <f>Q268*H268</f>
        <v>0</v>
      </c>
      <c r="S268" s="136">
        <v>0</v>
      </c>
      <c r="T268" s="137">
        <f>S268*H268</f>
        <v>0</v>
      </c>
      <c r="AR268" s="138" t="s">
        <v>22</v>
      </c>
      <c r="AT268" s="138" t="s">
        <v>130</v>
      </c>
      <c r="AU268" s="138" t="s">
        <v>94</v>
      </c>
      <c r="AY268" s="16" t="s">
        <v>128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22</v>
      </c>
      <c r="BK268" s="139">
        <f>ROUND(I268*H268,2)</f>
        <v>0</v>
      </c>
      <c r="BL268" s="16" t="s">
        <v>22</v>
      </c>
      <c r="BM268" s="138" t="s">
        <v>354</v>
      </c>
    </row>
    <row r="269" spans="2:65" s="1" customFormat="1">
      <c r="B269" s="32"/>
      <c r="D269" s="140" t="s">
        <v>137</v>
      </c>
      <c r="F269" s="141" t="s">
        <v>355</v>
      </c>
      <c r="I269" s="142"/>
      <c r="L269" s="32"/>
      <c r="M269" s="143"/>
      <c r="T269" s="51"/>
      <c r="AT269" s="16" t="s">
        <v>137</v>
      </c>
      <c r="AU269" s="16" t="s">
        <v>94</v>
      </c>
    </row>
    <row r="270" spans="2:65" s="12" customFormat="1">
      <c r="B270" s="144"/>
      <c r="D270" s="145" t="s">
        <v>139</v>
      </c>
      <c r="E270" s="146" t="s">
        <v>47</v>
      </c>
      <c r="F270" s="147" t="s">
        <v>140</v>
      </c>
      <c r="H270" s="146" t="s">
        <v>47</v>
      </c>
      <c r="I270" s="148"/>
      <c r="L270" s="144"/>
      <c r="M270" s="149"/>
      <c r="T270" s="150"/>
      <c r="AT270" s="146" t="s">
        <v>139</v>
      </c>
      <c r="AU270" s="146" t="s">
        <v>94</v>
      </c>
      <c r="AV270" s="12" t="s">
        <v>22</v>
      </c>
      <c r="AW270" s="12" t="s">
        <v>45</v>
      </c>
      <c r="AX270" s="12" t="s">
        <v>84</v>
      </c>
      <c r="AY270" s="146" t="s">
        <v>128</v>
      </c>
    </row>
    <row r="271" spans="2:65" s="12" customFormat="1" ht="22.5">
      <c r="B271" s="144"/>
      <c r="D271" s="145" t="s">
        <v>139</v>
      </c>
      <c r="E271" s="146" t="s">
        <v>47</v>
      </c>
      <c r="F271" s="147" t="s">
        <v>356</v>
      </c>
      <c r="H271" s="146" t="s">
        <v>47</v>
      </c>
      <c r="I271" s="148"/>
      <c r="L271" s="144"/>
      <c r="M271" s="149"/>
      <c r="T271" s="150"/>
      <c r="AT271" s="146" t="s">
        <v>139</v>
      </c>
      <c r="AU271" s="146" t="s">
        <v>94</v>
      </c>
      <c r="AV271" s="12" t="s">
        <v>22</v>
      </c>
      <c r="AW271" s="12" t="s">
        <v>45</v>
      </c>
      <c r="AX271" s="12" t="s">
        <v>84</v>
      </c>
      <c r="AY271" s="146" t="s">
        <v>128</v>
      </c>
    </row>
    <row r="272" spans="2:65" s="13" customFormat="1">
      <c r="B272" s="151"/>
      <c r="D272" s="145" t="s">
        <v>139</v>
      </c>
      <c r="E272" s="152" t="s">
        <v>47</v>
      </c>
      <c r="F272" s="153" t="s">
        <v>357</v>
      </c>
      <c r="H272" s="154">
        <v>1.95</v>
      </c>
      <c r="I272" s="155"/>
      <c r="L272" s="151"/>
      <c r="M272" s="175"/>
      <c r="N272" s="176"/>
      <c r="O272" s="176"/>
      <c r="P272" s="176"/>
      <c r="Q272" s="176"/>
      <c r="R272" s="176"/>
      <c r="S272" s="176"/>
      <c r="T272" s="177"/>
      <c r="AT272" s="152" t="s">
        <v>139</v>
      </c>
      <c r="AU272" s="152" t="s">
        <v>94</v>
      </c>
      <c r="AV272" s="13" t="s">
        <v>94</v>
      </c>
      <c r="AW272" s="13" t="s">
        <v>45</v>
      </c>
      <c r="AX272" s="13" t="s">
        <v>22</v>
      </c>
      <c r="AY272" s="152" t="s">
        <v>128</v>
      </c>
    </row>
    <row r="273" spans="2:12" s="1" customFormat="1" ht="6.95" customHeight="1">
      <c r="B273" s="40"/>
      <c r="C273" s="41"/>
      <c r="D273" s="41"/>
      <c r="E273" s="41"/>
      <c r="F273" s="41"/>
      <c r="G273" s="41"/>
      <c r="H273" s="41"/>
      <c r="I273" s="41"/>
      <c r="J273" s="41"/>
      <c r="K273" s="41"/>
      <c r="L273" s="32"/>
    </row>
  </sheetData>
  <autoFilter ref="C87:K272" xr:uid="{00000000-0009-0000-0000-000001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hyperlinks>
    <hyperlink ref="F92" r:id="rId1" xr:uid="{00000000-0004-0000-0100-000000000000}"/>
    <hyperlink ref="F98" r:id="rId2" xr:uid="{00000000-0004-0000-0100-000001000000}"/>
    <hyperlink ref="F104" r:id="rId3" xr:uid="{00000000-0004-0000-0100-000002000000}"/>
    <hyperlink ref="F112" r:id="rId4" xr:uid="{00000000-0004-0000-0100-000003000000}"/>
    <hyperlink ref="F118" r:id="rId5" xr:uid="{00000000-0004-0000-0100-000004000000}"/>
    <hyperlink ref="F123" r:id="rId6" xr:uid="{00000000-0004-0000-0100-000005000000}"/>
    <hyperlink ref="F128" r:id="rId7" xr:uid="{00000000-0004-0000-0100-000006000000}"/>
    <hyperlink ref="F133" r:id="rId8" xr:uid="{00000000-0004-0000-0100-000007000000}"/>
    <hyperlink ref="F138" r:id="rId9" xr:uid="{00000000-0004-0000-0100-000008000000}"/>
    <hyperlink ref="F143" r:id="rId10" xr:uid="{00000000-0004-0000-0100-000009000000}"/>
    <hyperlink ref="F148" r:id="rId11" xr:uid="{00000000-0004-0000-0100-00000A000000}"/>
    <hyperlink ref="F153" r:id="rId12" xr:uid="{00000000-0004-0000-0100-00000B000000}"/>
    <hyperlink ref="F158" r:id="rId13" xr:uid="{00000000-0004-0000-0100-00000C000000}"/>
    <hyperlink ref="F164" r:id="rId14" xr:uid="{00000000-0004-0000-0100-00000D000000}"/>
    <hyperlink ref="F169" r:id="rId15" xr:uid="{00000000-0004-0000-0100-00000E000000}"/>
    <hyperlink ref="F175" r:id="rId16" xr:uid="{00000000-0004-0000-0100-00000F000000}"/>
    <hyperlink ref="F180" r:id="rId17" xr:uid="{00000000-0004-0000-0100-000010000000}"/>
    <hyperlink ref="F186" r:id="rId18" xr:uid="{00000000-0004-0000-0100-000011000000}"/>
    <hyperlink ref="F191" r:id="rId19" xr:uid="{00000000-0004-0000-0100-000012000000}"/>
    <hyperlink ref="F196" r:id="rId20" xr:uid="{00000000-0004-0000-0100-000013000000}"/>
    <hyperlink ref="F204" r:id="rId21" xr:uid="{00000000-0004-0000-0100-000014000000}"/>
    <hyperlink ref="F213" r:id="rId22" xr:uid="{00000000-0004-0000-0100-000015000000}"/>
    <hyperlink ref="F221" r:id="rId23" xr:uid="{00000000-0004-0000-0100-000016000000}"/>
    <hyperlink ref="F230" r:id="rId24" xr:uid="{00000000-0004-0000-0100-000017000000}"/>
    <hyperlink ref="F232" r:id="rId25" xr:uid="{00000000-0004-0000-0100-000018000000}"/>
    <hyperlink ref="F234" r:id="rId26" xr:uid="{00000000-0004-0000-0100-000019000000}"/>
    <hyperlink ref="F236" r:id="rId27" xr:uid="{00000000-0004-0000-0100-00001A000000}"/>
    <hyperlink ref="F238" r:id="rId28" xr:uid="{00000000-0004-0000-0100-00001B000000}"/>
    <hyperlink ref="F240" r:id="rId29" xr:uid="{00000000-0004-0000-0100-00001C000000}"/>
    <hyperlink ref="F244" r:id="rId30" xr:uid="{00000000-0004-0000-0100-00001D000000}"/>
    <hyperlink ref="F250" r:id="rId31" xr:uid="{00000000-0004-0000-0100-00001E000000}"/>
    <hyperlink ref="F255" r:id="rId32" xr:uid="{00000000-0004-0000-0100-00001F000000}"/>
    <hyperlink ref="F260" r:id="rId33" xr:uid="{00000000-0004-0000-0100-000020000000}"/>
    <hyperlink ref="F269" r:id="rId34" xr:uid="{00000000-0004-0000-0100-000021000000}"/>
  </hyperlinks>
  <pageMargins left="0.39370078740157483" right="0.39370078740157483" top="0.39370078740157483" bottom="0.39370078740157483" header="0" footer="0"/>
  <pageSetup paperSize="9" scale="76" fitToHeight="100" orientation="portrait" r:id="rId35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77"/>
  <sheetViews>
    <sheetView showGridLines="0" topLeftCell="A12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97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94</v>
      </c>
    </row>
    <row r="4" spans="2:46" ht="24.95" customHeight="1">
      <c r="B4" s="19"/>
      <c r="D4" s="20" t="s">
        <v>98</v>
      </c>
      <c r="L4" s="19"/>
      <c r="M4" s="8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26.25" customHeight="1">
      <c r="B7" s="19"/>
      <c r="E7" s="216" t="str">
        <f>'Rekapitulace stavby'!K6</f>
        <v>Oprava a propojení optické trasy mezi SSZ SSZ 5.16 Bubeníčkova – Koperníkova a SSZ 5.04 Zábrdovická - Šámalova</v>
      </c>
      <c r="F7" s="217"/>
      <c r="G7" s="217"/>
      <c r="H7" s="217"/>
      <c r="L7" s="19"/>
    </row>
    <row r="8" spans="2:46" s="1" customFormat="1" ht="12" customHeight="1">
      <c r="B8" s="32"/>
      <c r="D8" s="26" t="s">
        <v>99</v>
      </c>
      <c r="L8" s="32"/>
    </row>
    <row r="9" spans="2:46" s="1" customFormat="1" ht="16.5" customHeight="1">
      <c r="B9" s="32"/>
      <c r="E9" s="188" t="s">
        <v>358</v>
      </c>
      <c r="F9" s="215"/>
      <c r="G9" s="215"/>
      <c r="H9" s="215"/>
      <c r="L9" s="32"/>
    </row>
    <row r="10" spans="2:46" s="1" customFormat="1">
      <c r="B10" s="32"/>
      <c r="L10" s="32"/>
    </row>
    <row r="11" spans="2:46" s="1" customFormat="1" ht="12" customHeight="1">
      <c r="B11" s="32"/>
      <c r="D11" s="26" t="s">
        <v>18</v>
      </c>
      <c r="F11" s="24" t="s">
        <v>93</v>
      </c>
      <c r="I11" s="26" t="s">
        <v>20</v>
      </c>
      <c r="J11" s="24" t="s">
        <v>21</v>
      </c>
      <c r="L11" s="32"/>
    </row>
    <row r="12" spans="2:46" s="1" customFormat="1" ht="12" customHeight="1">
      <c r="B12" s="32"/>
      <c r="D12" s="26" t="s">
        <v>23</v>
      </c>
      <c r="F12" s="24" t="s">
        <v>24</v>
      </c>
      <c r="I12" s="26" t="s">
        <v>25</v>
      </c>
      <c r="J12" s="48" t="str">
        <f>'Rekapitulace stavby'!AN8</f>
        <v>3. 9. 2021</v>
      </c>
      <c r="L12" s="32"/>
    </row>
    <row r="13" spans="2:46" s="1" customFormat="1" ht="21.75" customHeight="1">
      <c r="B13" s="32"/>
      <c r="D13" s="23" t="s">
        <v>28</v>
      </c>
      <c r="F13" s="28" t="s">
        <v>29</v>
      </c>
      <c r="I13" s="23" t="s">
        <v>30</v>
      </c>
      <c r="J13" s="28" t="s">
        <v>31</v>
      </c>
      <c r="L13" s="32"/>
    </row>
    <row r="14" spans="2:46" s="1" customFormat="1" ht="12" customHeight="1">
      <c r="B14" s="32"/>
      <c r="D14" s="26" t="s">
        <v>33</v>
      </c>
      <c r="I14" s="26" t="s">
        <v>34</v>
      </c>
      <c r="J14" s="24" t="s">
        <v>35</v>
      </c>
      <c r="L14" s="32"/>
    </row>
    <row r="15" spans="2:46" s="1" customFormat="1" ht="18" customHeight="1">
      <c r="B15" s="32"/>
      <c r="E15" s="24" t="s">
        <v>36</v>
      </c>
      <c r="I15" s="26" t="s">
        <v>37</v>
      </c>
      <c r="J15" s="24" t="s">
        <v>38</v>
      </c>
      <c r="L15" s="32"/>
    </row>
    <row r="16" spans="2:46" s="1" customFormat="1" ht="6.95" customHeight="1">
      <c r="B16" s="32"/>
      <c r="L16" s="32"/>
    </row>
    <row r="17" spans="2:12" s="1" customFormat="1" ht="12" customHeight="1">
      <c r="B17" s="32"/>
      <c r="D17" s="26" t="s">
        <v>39</v>
      </c>
      <c r="I17" s="26" t="s">
        <v>34</v>
      </c>
      <c r="J17" s="27" t="str">
        <f>'Rekapitulace stavby'!AN13</f>
        <v>Vyplň údaj</v>
      </c>
      <c r="L17" s="32"/>
    </row>
    <row r="18" spans="2:12" s="1" customFormat="1" ht="18" customHeight="1">
      <c r="B18" s="32"/>
      <c r="E18" s="218" t="str">
        <f>'Rekapitulace stavby'!E14</f>
        <v>Vyplň údaj</v>
      </c>
      <c r="F18" s="207"/>
      <c r="G18" s="207"/>
      <c r="H18" s="207"/>
      <c r="I18" s="26" t="s">
        <v>37</v>
      </c>
      <c r="J18" s="27" t="str">
        <f>'Rekapitulace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6" t="s">
        <v>41</v>
      </c>
      <c r="I20" s="26" t="s">
        <v>34</v>
      </c>
      <c r="J20" s="24" t="s">
        <v>42</v>
      </c>
      <c r="L20" s="32"/>
    </row>
    <row r="21" spans="2:12" s="1" customFormat="1" ht="18" customHeight="1">
      <c r="B21" s="32"/>
      <c r="E21" s="24" t="s">
        <v>43</v>
      </c>
      <c r="I21" s="26" t="s">
        <v>37</v>
      </c>
      <c r="J21" s="24" t="s">
        <v>44</v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6" t="s">
        <v>46</v>
      </c>
      <c r="I23" s="26" t="s">
        <v>34</v>
      </c>
      <c r="J23" s="24" t="s">
        <v>47</v>
      </c>
      <c r="L23" s="32"/>
    </row>
    <row r="24" spans="2:12" s="1" customFormat="1" ht="18" customHeight="1">
      <c r="B24" s="32"/>
      <c r="E24" s="24" t="s">
        <v>43</v>
      </c>
      <c r="I24" s="26" t="s">
        <v>37</v>
      </c>
      <c r="J24" s="24" t="s">
        <v>47</v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6" t="s">
        <v>48</v>
      </c>
      <c r="L26" s="32"/>
    </row>
    <row r="27" spans="2:12" s="7" customFormat="1" ht="16.5" customHeight="1">
      <c r="B27" s="84"/>
      <c r="E27" s="211" t="s">
        <v>47</v>
      </c>
      <c r="F27" s="211"/>
      <c r="G27" s="211"/>
      <c r="H27" s="211"/>
      <c r="L27" s="84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49"/>
      <c r="E29" s="49"/>
      <c r="F29" s="49"/>
      <c r="G29" s="49"/>
      <c r="H29" s="49"/>
      <c r="I29" s="49"/>
      <c r="J29" s="49"/>
      <c r="K29" s="49"/>
      <c r="L29" s="32"/>
    </row>
    <row r="30" spans="2:12" s="1" customFormat="1" ht="25.35" customHeight="1">
      <c r="B30" s="32"/>
      <c r="D30" s="85" t="s">
        <v>50</v>
      </c>
      <c r="J30" s="61">
        <f>ROUND(J93, 2)</f>
        <v>0</v>
      </c>
      <c r="L30" s="32"/>
    </row>
    <row r="31" spans="2:12" s="1" customFormat="1" ht="6.95" customHeight="1">
      <c r="B31" s="32"/>
      <c r="D31" s="49"/>
      <c r="E31" s="49"/>
      <c r="F31" s="49"/>
      <c r="G31" s="49"/>
      <c r="H31" s="49"/>
      <c r="I31" s="49"/>
      <c r="J31" s="49"/>
      <c r="K31" s="49"/>
      <c r="L31" s="32"/>
    </row>
    <row r="32" spans="2:12" s="1" customFormat="1" ht="14.45" customHeight="1">
      <c r="B32" s="32"/>
      <c r="F32" s="86" t="s">
        <v>52</v>
      </c>
      <c r="I32" s="86" t="s">
        <v>51</v>
      </c>
      <c r="J32" s="86" t="s">
        <v>53</v>
      </c>
      <c r="L32" s="32"/>
    </row>
    <row r="33" spans="2:12" s="1" customFormat="1" ht="14.45" customHeight="1">
      <c r="B33" s="32"/>
      <c r="D33" s="87" t="s">
        <v>54</v>
      </c>
      <c r="E33" s="26" t="s">
        <v>55</v>
      </c>
      <c r="F33" s="88">
        <f>ROUND((SUM(BE93:BE976)),  2)</f>
        <v>0</v>
      </c>
      <c r="I33" s="89">
        <v>0.21</v>
      </c>
      <c r="J33" s="88">
        <f>ROUND(((SUM(BE93:BE976))*I33),  2)</f>
        <v>0</v>
      </c>
      <c r="L33" s="32"/>
    </row>
    <row r="34" spans="2:12" s="1" customFormat="1" ht="14.45" customHeight="1">
      <c r="B34" s="32"/>
      <c r="E34" s="26" t="s">
        <v>56</v>
      </c>
      <c r="F34" s="88">
        <f>ROUND((SUM(BF93:BF976)),  2)</f>
        <v>0</v>
      </c>
      <c r="I34" s="89">
        <v>0.15</v>
      </c>
      <c r="J34" s="88">
        <f>ROUND(((SUM(BF93:BF976))*I34),  2)</f>
        <v>0</v>
      </c>
      <c r="L34" s="32"/>
    </row>
    <row r="35" spans="2:12" s="1" customFormat="1" ht="14.45" hidden="1" customHeight="1">
      <c r="B35" s="32"/>
      <c r="E35" s="26" t="s">
        <v>57</v>
      </c>
      <c r="F35" s="88">
        <f>ROUND((SUM(BG93:BG976)),  2)</f>
        <v>0</v>
      </c>
      <c r="I35" s="89">
        <v>0.21</v>
      </c>
      <c r="J35" s="88">
        <f>0</f>
        <v>0</v>
      </c>
      <c r="L35" s="32"/>
    </row>
    <row r="36" spans="2:12" s="1" customFormat="1" ht="14.45" hidden="1" customHeight="1">
      <c r="B36" s="32"/>
      <c r="E36" s="26" t="s">
        <v>58</v>
      </c>
      <c r="F36" s="88">
        <f>ROUND((SUM(BH93:BH976)),  2)</f>
        <v>0</v>
      </c>
      <c r="I36" s="89">
        <v>0.15</v>
      </c>
      <c r="J36" s="88">
        <f>0</f>
        <v>0</v>
      </c>
      <c r="L36" s="32"/>
    </row>
    <row r="37" spans="2:12" s="1" customFormat="1" ht="14.45" hidden="1" customHeight="1">
      <c r="B37" s="32"/>
      <c r="E37" s="26" t="s">
        <v>59</v>
      </c>
      <c r="F37" s="88">
        <f>ROUND((SUM(BI93:BI976)),  2)</f>
        <v>0</v>
      </c>
      <c r="I37" s="89">
        <v>0</v>
      </c>
      <c r="J37" s="88">
        <f>0</f>
        <v>0</v>
      </c>
      <c r="L37" s="32"/>
    </row>
    <row r="38" spans="2:12" s="1" customFormat="1" ht="6.95" customHeight="1">
      <c r="B38" s="32"/>
      <c r="L38" s="32"/>
    </row>
    <row r="39" spans="2:12" s="1" customFormat="1" ht="25.35" customHeight="1">
      <c r="B39" s="32"/>
      <c r="C39" s="90"/>
      <c r="D39" s="91" t="s">
        <v>60</v>
      </c>
      <c r="E39" s="52"/>
      <c r="F39" s="52"/>
      <c r="G39" s="92" t="s">
        <v>61</v>
      </c>
      <c r="H39" s="93" t="s">
        <v>62</v>
      </c>
      <c r="I39" s="52"/>
      <c r="J39" s="94">
        <f>SUM(J30:J37)</f>
        <v>0</v>
      </c>
      <c r="K39" s="95"/>
      <c r="L39" s="32"/>
    </row>
    <row r="40" spans="2:12" s="1" customFormat="1" ht="14.45" customHeight="1"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32"/>
    </row>
    <row r="44" spans="2:12" s="1" customFormat="1" ht="6.95" customHeight="1"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32"/>
    </row>
    <row r="45" spans="2:12" s="1" customFormat="1" ht="24.95" customHeight="1">
      <c r="B45" s="32"/>
      <c r="C45" s="20" t="s">
        <v>101</v>
      </c>
      <c r="L45" s="32"/>
    </row>
    <row r="46" spans="2:12" s="1" customFormat="1" ht="6.95" customHeight="1">
      <c r="B46" s="32"/>
      <c r="L46" s="32"/>
    </row>
    <row r="47" spans="2:12" s="1" customFormat="1" ht="12" customHeight="1">
      <c r="B47" s="32"/>
      <c r="C47" s="26" t="s">
        <v>16</v>
      </c>
      <c r="L47" s="32"/>
    </row>
    <row r="48" spans="2:12" s="1" customFormat="1" ht="26.25" customHeight="1">
      <c r="B48" s="32"/>
      <c r="E48" s="216" t="str">
        <f>E7</f>
        <v>Oprava a propojení optické trasy mezi SSZ SSZ 5.16 Bubeníčkova – Koperníkova a SSZ 5.04 Zábrdovická - Šámalova</v>
      </c>
      <c r="F48" s="217"/>
      <c r="G48" s="217"/>
      <c r="H48" s="217"/>
      <c r="L48" s="32"/>
    </row>
    <row r="49" spans="2:47" s="1" customFormat="1" ht="12" customHeight="1">
      <c r="B49" s="32"/>
      <c r="C49" s="26" t="s">
        <v>99</v>
      </c>
      <c r="L49" s="32"/>
    </row>
    <row r="50" spans="2:47" s="1" customFormat="1" ht="16.5" customHeight="1">
      <c r="B50" s="32"/>
      <c r="E50" s="188" t="str">
        <f>E9</f>
        <v>PS401 - Trasa pro optickou síť BKOM</v>
      </c>
      <c r="F50" s="215"/>
      <c r="G50" s="215"/>
      <c r="H50" s="215"/>
      <c r="L50" s="32"/>
    </row>
    <row r="51" spans="2:47" s="1" customFormat="1" ht="6.95" customHeight="1">
      <c r="B51" s="32"/>
      <c r="L51" s="32"/>
    </row>
    <row r="52" spans="2:47" s="1" customFormat="1" ht="12" customHeight="1">
      <c r="B52" s="32"/>
      <c r="C52" s="26" t="s">
        <v>23</v>
      </c>
      <c r="F52" s="24" t="str">
        <f>F12</f>
        <v>Brno - Židenice</v>
      </c>
      <c r="I52" s="26" t="s">
        <v>25</v>
      </c>
      <c r="J52" s="48" t="str">
        <f>IF(J12="","",J12)</f>
        <v>3. 9. 2021</v>
      </c>
      <c r="L52" s="32"/>
    </row>
    <row r="53" spans="2:47" s="1" customFormat="1" ht="6.95" customHeight="1">
      <c r="B53" s="32"/>
      <c r="L53" s="32"/>
    </row>
    <row r="54" spans="2:47" s="1" customFormat="1" ht="15.2" customHeight="1">
      <c r="B54" s="32"/>
      <c r="C54" s="26" t="s">
        <v>33</v>
      </c>
      <c r="F54" s="24" t="str">
        <f>E15</f>
        <v>Brněnské komunikace, a.s.</v>
      </c>
      <c r="I54" s="26" t="s">
        <v>41</v>
      </c>
      <c r="J54" s="30" t="str">
        <f>E21</f>
        <v>Ing. Luděk Obrdlík</v>
      </c>
      <c r="L54" s="32"/>
    </row>
    <row r="55" spans="2:47" s="1" customFormat="1" ht="15.2" customHeight="1">
      <c r="B55" s="32"/>
      <c r="C55" s="26" t="s">
        <v>39</v>
      </c>
      <c r="F55" s="24" t="str">
        <f>IF(E18="","",E18)</f>
        <v>Vyplň údaj</v>
      </c>
      <c r="I55" s="26" t="s">
        <v>46</v>
      </c>
      <c r="J55" s="30" t="str">
        <f>E24</f>
        <v>Ing. Luděk Obrdlík</v>
      </c>
      <c r="L55" s="32"/>
    </row>
    <row r="56" spans="2:47" s="1" customFormat="1" ht="10.35" customHeight="1">
      <c r="B56" s="32"/>
      <c r="L56" s="32"/>
    </row>
    <row r="57" spans="2:47" s="1" customFormat="1" ht="29.25" customHeight="1">
      <c r="B57" s="32"/>
      <c r="C57" s="96" t="s">
        <v>102</v>
      </c>
      <c r="D57" s="90"/>
      <c r="E57" s="90"/>
      <c r="F57" s="90"/>
      <c r="G57" s="90"/>
      <c r="H57" s="90"/>
      <c r="I57" s="90"/>
      <c r="J57" s="97" t="s">
        <v>103</v>
      </c>
      <c r="K57" s="90"/>
      <c r="L57" s="32"/>
    </row>
    <row r="58" spans="2:47" s="1" customFormat="1" ht="10.35" customHeight="1">
      <c r="B58" s="32"/>
      <c r="L58" s="32"/>
    </row>
    <row r="59" spans="2:47" s="1" customFormat="1" ht="22.9" customHeight="1">
      <c r="B59" s="32"/>
      <c r="C59" s="98" t="s">
        <v>82</v>
      </c>
      <c r="J59" s="61">
        <f>J93</f>
        <v>0</v>
      </c>
      <c r="L59" s="32"/>
      <c r="AU59" s="16" t="s">
        <v>104</v>
      </c>
    </row>
    <row r="60" spans="2:47" s="8" customFormat="1" ht="24.95" customHeight="1">
      <c r="B60" s="99"/>
      <c r="D60" s="100" t="s">
        <v>105</v>
      </c>
      <c r="E60" s="101"/>
      <c r="F60" s="101"/>
      <c r="G60" s="101"/>
      <c r="H60" s="101"/>
      <c r="I60" s="101"/>
      <c r="J60" s="102">
        <f>J94</f>
        <v>0</v>
      </c>
      <c r="L60" s="99"/>
    </row>
    <row r="61" spans="2:47" s="9" customFormat="1" ht="19.899999999999999" customHeight="1">
      <c r="B61" s="103"/>
      <c r="D61" s="104" t="s">
        <v>106</v>
      </c>
      <c r="E61" s="105"/>
      <c r="F61" s="105"/>
      <c r="G61" s="105"/>
      <c r="H61" s="105"/>
      <c r="I61" s="105"/>
      <c r="J61" s="106">
        <f>J95</f>
        <v>0</v>
      </c>
      <c r="L61" s="103"/>
    </row>
    <row r="62" spans="2:47" s="9" customFormat="1" ht="19.899999999999999" customHeight="1">
      <c r="B62" s="103"/>
      <c r="D62" s="104" t="s">
        <v>107</v>
      </c>
      <c r="E62" s="105"/>
      <c r="F62" s="105"/>
      <c r="G62" s="105"/>
      <c r="H62" s="105"/>
      <c r="I62" s="105"/>
      <c r="J62" s="106">
        <f>J242</f>
        <v>0</v>
      </c>
      <c r="L62" s="103"/>
    </row>
    <row r="63" spans="2:47" s="9" customFormat="1" ht="19.899999999999999" customHeight="1">
      <c r="B63" s="103"/>
      <c r="D63" s="104" t="s">
        <v>108</v>
      </c>
      <c r="E63" s="105"/>
      <c r="F63" s="105"/>
      <c r="G63" s="105"/>
      <c r="H63" s="105"/>
      <c r="I63" s="105"/>
      <c r="J63" s="106">
        <f>J375</f>
        <v>0</v>
      </c>
      <c r="L63" s="103"/>
    </row>
    <row r="64" spans="2:47" s="9" customFormat="1" ht="14.85" customHeight="1">
      <c r="B64" s="103"/>
      <c r="D64" s="104" t="s">
        <v>109</v>
      </c>
      <c r="E64" s="105"/>
      <c r="F64" s="105"/>
      <c r="G64" s="105"/>
      <c r="H64" s="105"/>
      <c r="I64" s="105"/>
      <c r="J64" s="106">
        <f>J416</f>
        <v>0</v>
      </c>
      <c r="L64" s="103"/>
    </row>
    <row r="65" spans="2:12" s="9" customFormat="1" ht="14.85" customHeight="1">
      <c r="B65" s="103"/>
      <c r="D65" s="104" t="s">
        <v>110</v>
      </c>
      <c r="E65" s="105"/>
      <c r="F65" s="105"/>
      <c r="G65" s="105"/>
      <c r="H65" s="105"/>
      <c r="I65" s="105"/>
      <c r="J65" s="106">
        <f>J551</f>
        <v>0</v>
      </c>
      <c r="L65" s="103"/>
    </row>
    <row r="66" spans="2:12" s="8" customFormat="1" ht="24.95" customHeight="1">
      <c r="B66" s="99"/>
      <c r="D66" s="100" t="s">
        <v>111</v>
      </c>
      <c r="E66" s="101"/>
      <c r="F66" s="101"/>
      <c r="G66" s="101"/>
      <c r="H66" s="101"/>
      <c r="I66" s="101"/>
      <c r="J66" s="102">
        <f>J566</f>
        <v>0</v>
      </c>
      <c r="L66" s="99"/>
    </row>
    <row r="67" spans="2:12" s="9" customFormat="1" ht="19.899999999999999" customHeight="1">
      <c r="B67" s="103"/>
      <c r="D67" s="104" t="s">
        <v>112</v>
      </c>
      <c r="E67" s="105"/>
      <c r="F67" s="105"/>
      <c r="G67" s="105"/>
      <c r="H67" s="105"/>
      <c r="I67" s="105"/>
      <c r="J67" s="106">
        <f>J567</f>
        <v>0</v>
      </c>
      <c r="L67" s="103"/>
    </row>
    <row r="68" spans="2:12" s="9" customFormat="1" ht="19.899999999999999" customHeight="1">
      <c r="B68" s="103"/>
      <c r="D68" s="104" t="s">
        <v>359</v>
      </c>
      <c r="E68" s="105"/>
      <c r="F68" s="105"/>
      <c r="G68" s="105"/>
      <c r="H68" s="105"/>
      <c r="I68" s="105"/>
      <c r="J68" s="106">
        <f>J663</f>
        <v>0</v>
      </c>
      <c r="L68" s="103"/>
    </row>
    <row r="69" spans="2:12" s="9" customFormat="1" ht="19.899999999999999" customHeight="1">
      <c r="B69" s="103"/>
      <c r="D69" s="104" t="s">
        <v>113</v>
      </c>
      <c r="E69" s="105"/>
      <c r="F69" s="105"/>
      <c r="G69" s="105"/>
      <c r="H69" s="105"/>
      <c r="I69" s="105"/>
      <c r="J69" s="106">
        <f>J775</f>
        <v>0</v>
      </c>
      <c r="L69" s="103"/>
    </row>
    <row r="70" spans="2:12" s="8" customFormat="1" ht="24.95" customHeight="1">
      <c r="B70" s="99"/>
      <c r="D70" s="100" t="s">
        <v>360</v>
      </c>
      <c r="E70" s="101"/>
      <c r="F70" s="101"/>
      <c r="G70" s="101"/>
      <c r="H70" s="101"/>
      <c r="I70" s="101"/>
      <c r="J70" s="102">
        <f>J948</f>
        <v>0</v>
      </c>
      <c r="L70" s="99"/>
    </row>
    <row r="71" spans="2:12" s="9" customFormat="1" ht="19.899999999999999" customHeight="1">
      <c r="B71" s="103"/>
      <c r="D71" s="104" t="s">
        <v>361</v>
      </c>
      <c r="E71" s="105"/>
      <c r="F71" s="105"/>
      <c r="G71" s="105"/>
      <c r="H71" s="105"/>
      <c r="I71" s="105"/>
      <c r="J71" s="106">
        <f>J949</f>
        <v>0</v>
      </c>
      <c r="L71" s="103"/>
    </row>
    <row r="72" spans="2:12" s="9" customFormat="1" ht="19.899999999999999" customHeight="1">
      <c r="B72" s="103"/>
      <c r="D72" s="104" t="s">
        <v>362</v>
      </c>
      <c r="E72" s="105"/>
      <c r="F72" s="105"/>
      <c r="G72" s="105"/>
      <c r="H72" s="105"/>
      <c r="I72" s="105"/>
      <c r="J72" s="106">
        <f>J960</f>
        <v>0</v>
      </c>
      <c r="L72" s="103"/>
    </row>
    <row r="73" spans="2:12" s="9" customFormat="1" ht="19.899999999999999" customHeight="1">
      <c r="B73" s="103"/>
      <c r="D73" s="104" t="s">
        <v>363</v>
      </c>
      <c r="E73" s="105"/>
      <c r="F73" s="105"/>
      <c r="G73" s="105"/>
      <c r="H73" s="105"/>
      <c r="I73" s="105"/>
      <c r="J73" s="106">
        <f>J971</f>
        <v>0</v>
      </c>
      <c r="L73" s="103"/>
    </row>
    <row r="74" spans="2:12" s="1" customFormat="1" ht="21.75" customHeight="1">
      <c r="B74" s="32"/>
      <c r="L74" s="32"/>
    </row>
    <row r="75" spans="2:12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32"/>
    </row>
    <row r="79" spans="2:12" s="1" customFormat="1" ht="6.95" customHeight="1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2"/>
    </row>
    <row r="80" spans="2:12" s="1" customFormat="1" ht="24.95" customHeight="1">
      <c r="B80" s="32"/>
      <c r="C80" s="20" t="s">
        <v>114</v>
      </c>
      <c r="L80" s="32"/>
    </row>
    <row r="81" spans="2:65" s="1" customFormat="1" ht="6.95" customHeight="1">
      <c r="B81" s="32"/>
      <c r="L81" s="32"/>
    </row>
    <row r="82" spans="2:65" s="1" customFormat="1" ht="12" customHeight="1">
      <c r="B82" s="32"/>
      <c r="C82" s="26" t="s">
        <v>16</v>
      </c>
      <c r="L82" s="32"/>
    </row>
    <row r="83" spans="2:65" s="1" customFormat="1" ht="26.25" customHeight="1">
      <c r="B83" s="32"/>
      <c r="E83" s="216" t="str">
        <f>E7</f>
        <v>Oprava a propojení optické trasy mezi SSZ SSZ 5.16 Bubeníčkova – Koperníkova a SSZ 5.04 Zábrdovická - Šámalova</v>
      </c>
      <c r="F83" s="217"/>
      <c r="G83" s="217"/>
      <c r="H83" s="217"/>
      <c r="L83" s="32"/>
    </row>
    <row r="84" spans="2:65" s="1" customFormat="1" ht="12" customHeight="1">
      <c r="B84" s="32"/>
      <c r="C84" s="26" t="s">
        <v>99</v>
      </c>
      <c r="L84" s="32"/>
    </row>
    <row r="85" spans="2:65" s="1" customFormat="1" ht="16.5" customHeight="1">
      <c r="B85" s="32"/>
      <c r="E85" s="188" t="str">
        <f>E9</f>
        <v>PS401 - Trasa pro optickou síť BKOM</v>
      </c>
      <c r="F85" s="215"/>
      <c r="G85" s="215"/>
      <c r="H85" s="215"/>
      <c r="L85" s="32"/>
    </row>
    <row r="86" spans="2:65" s="1" customFormat="1" ht="6.95" customHeight="1">
      <c r="B86" s="32"/>
      <c r="L86" s="32"/>
    </row>
    <row r="87" spans="2:65" s="1" customFormat="1" ht="12" customHeight="1">
      <c r="B87" s="32"/>
      <c r="C87" s="26" t="s">
        <v>23</v>
      </c>
      <c r="F87" s="24" t="str">
        <f>F12</f>
        <v>Brno - Židenice</v>
      </c>
      <c r="I87" s="26" t="s">
        <v>25</v>
      </c>
      <c r="J87" s="48" t="str">
        <f>IF(J12="","",J12)</f>
        <v>3. 9. 2021</v>
      </c>
      <c r="L87" s="32"/>
    </row>
    <row r="88" spans="2:65" s="1" customFormat="1" ht="6.95" customHeight="1">
      <c r="B88" s="32"/>
      <c r="L88" s="32"/>
    </row>
    <row r="89" spans="2:65" s="1" customFormat="1" ht="15.2" customHeight="1">
      <c r="B89" s="32"/>
      <c r="C89" s="26" t="s">
        <v>33</v>
      </c>
      <c r="F89" s="24" t="str">
        <f>E15</f>
        <v>Brněnské komunikace, a.s.</v>
      </c>
      <c r="I89" s="26" t="s">
        <v>41</v>
      </c>
      <c r="J89" s="30" t="str">
        <f>E21</f>
        <v>Ing. Luděk Obrdlík</v>
      </c>
      <c r="L89" s="32"/>
    </row>
    <row r="90" spans="2:65" s="1" customFormat="1" ht="15.2" customHeight="1">
      <c r="B90" s="32"/>
      <c r="C90" s="26" t="s">
        <v>39</v>
      </c>
      <c r="F90" s="24" t="str">
        <f>IF(E18="","",E18)</f>
        <v>Vyplň údaj</v>
      </c>
      <c r="I90" s="26" t="s">
        <v>46</v>
      </c>
      <c r="J90" s="30" t="str">
        <f>E24</f>
        <v>Ing. Luděk Obrdlík</v>
      </c>
      <c r="L90" s="32"/>
    </row>
    <row r="91" spans="2:65" s="1" customFormat="1" ht="10.35" customHeight="1">
      <c r="B91" s="32"/>
      <c r="L91" s="32"/>
    </row>
    <row r="92" spans="2:65" s="10" customFormat="1" ht="29.25" customHeight="1">
      <c r="B92" s="107"/>
      <c r="C92" s="108" t="s">
        <v>115</v>
      </c>
      <c r="D92" s="109" t="s">
        <v>69</v>
      </c>
      <c r="E92" s="109" t="s">
        <v>65</v>
      </c>
      <c r="F92" s="109" t="s">
        <v>66</v>
      </c>
      <c r="G92" s="109" t="s">
        <v>116</v>
      </c>
      <c r="H92" s="109" t="s">
        <v>117</v>
      </c>
      <c r="I92" s="109" t="s">
        <v>118</v>
      </c>
      <c r="J92" s="109" t="s">
        <v>103</v>
      </c>
      <c r="K92" s="110" t="s">
        <v>119</v>
      </c>
      <c r="L92" s="107"/>
      <c r="M92" s="54" t="s">
        <v>47</v>
      </c>
      <c r="N92" s="55" t="s">
        <v>54</v>
      </c>
      <c r="O92" s="55" t="s">
        <v>120</v>
      </c>
      <c r="P92" s="55" t="s">
        <v>121</v>
      </c>
      <c r="Q92" s="55" t="s">
        <v>122</v>
      </c>
      <c r="R92" s="55" t="s">
        <v>123</v>
      </c>
      <c r="S92" s="55" t="s">
        <v>124</v>
      </c>
      <c r="T92" s="56" t="s">
        <v>125</v>
      </c>
    </row>
    <row r="93" spans="2:65" s="1" customFormat="1" ht="22.9" customHeight="1">
      <c r="B93" s="32"/>
      <c r="C93" s="59" t="s">
        <v>126</v>
      </c>
      <c r="J93" s="111">
        <f>BK93</f>
        <v>0</v>
      </c>
      <c r="L93" s="32"/>
      <c r="M93" s="57"/>
      <c r="N93" s="49"/>
      <c r="O93" s="49"/>
      <c r="P93" s="112">
        <f>P94+P566+P948</f>
        <v>0</v>
      </c>
      <c r="Q93" s="49"/>
      <c r="R93" s="112">
        <f>R94+R566+R948</f>
        <v>197.26251799000002</v>
      </c>
      <c r="S93" s="49"/>
      <c r="T93" s="113">
        <f>T94+T566+T948</f>
        <v>414.765648</v>
      </c>
      <c r="AT93" s="16" t="s">
        <v>83</v>
      </c>
      <c r="AU93" s="16" t="s">
        <v>104</v>
      </c>
      <c r="BK93" s="114">
        <f>BK94+BK566+BK948</f>
        <v>0</v>
      </c>
    </row>
    <row r="94" spans="2:65" s="11" customFormat="1" ht="25.9" customHeight="1">
      <c r="B94" s="115"/>
      <c r="D94" s="116" t="s">
        <v>83</v>
      </c>
      <c r="E94" s="117" t="s">
        <v>127</v>
      </c>
      <c r="F94" s="117" t="s">
        <v>127</v>
      </c>
      <c r="I94" s="118"/>
      <c r="J94" s="119">
        <f>BK94</f>
        <v>0</v>
      </c>
      <c r="L94" s="115"/>
      <c r="M94" s="120"/>
      <c r="P94" s="121">
        <f>P95+P242+P375</f>
        <v>0</v>
      </c>
      <c r="R94" s="121">
        <f>R95+R242+R375</f>
        <v>63.384220389999996</v>
      </c>
      <c r="T94" s="122">
        <f>T95+T242+T375</f>
        <v>414.23220800000001</v>
      </c>
      <c r="AR94" s="116" t="s">
        <v>22</v>
      </c>
      <c r="AT94" s="123" t="s">
        <v>83</v>
      </c>
      <c r="AU94" s="123" t="s">
        <v>84</v>
      </c>
      <c r="AY94" s="116" t="s">
        <v>128</v>
      </c>
      <c r="BK94" s="124">
        <f>BK95+BK242+BK375</f>
        <v>0</v>
      </c>
    </row>
    <row r="95" spans="2:65" s="11" customFormat="1" ht="22.9" customHeight="1">
      <c r="B95" s="115"/>
      <c r="D95" s="116" t="s">
        <v>83</v>
      </c>
      <c r="E95" s="125" t="s">
        <v>22</v>
      </c>
      <c r="F95" s="125" t="s">
        <v>129</v>
      </c>
      <c r="I95" s="118"/>
      <c r="J95" s="126">
        <f>BK95</f>
        <v>0</v>
      </c>
      <c r="L95" s="115"/>
      <c r="M95" s="120"/>
      <c r="P95" s="121">
        <f>SUM(P96:P241)</f>
        <v>0</v>
      </c>
      <c r="R95" s="121">
        <f>SUM(R96:R241)</f>
        <v>0.11038368</v>
      </c>
      <c r="T95" s="122">
        <f>SUM(T96:T241)</f>
        <v>414.23220800000001</v>
      </c>
      <c r="AR95" s="116" t="s">
        <v>22</v>
      </c>
      <c r="AT95" s="123" t="s">
        <v>83</v>
      </c>
      <c r="AU95" s="123" t="s">
        <v>22</v>
      </c>
      <c r="AY95" s="116" t="s">
        <v>128</v>
      </c>
      <c r="BK95" s="124">
        <f>SUM(BK96:BK241)</f>
        <v>0</v>
      </c>
    </row>
    <row r="96" spans="2:65" s="1" customFormat="1" ht="66.75" customHeight="1">
      <c r="B96" s="32"/>
      <c r="C96" s="127" t="s">
        <v>22</v>
      </c>
      <c r="D96" s="127" t="s">
        <v>130</v>
      </c>
      <c r="E96" s="128" t="s">
        <v>364</v>
      </c>
      <c r="F96" s="129" t="s">
        <v>365</v>
      </c>
      <c r="G96" s="130" t="s">
        <v>133</v>
      </c>
      <c r="H96" s="131">
        <v>285.197</v>
      </c>
      <c r="I96" s="132"/>
      <c r="J96" s="133">
        <f>ROUND(I96*H96,2)</f>
        <v>0</v>
      </c>
      <c r="K96" s="129" t="s">
        <v>134</v>
      </c>
      <c r="L96" s="32"/>
      <c r="M96" s="134" t="s">
        <v>47</v>
      </c>
      <c r="N96" s="135" t="s">
        <v>55</v>
      </c>
      <c r="P96" s="136">
        <f>O96*H96</f>
        <v>0</v>
      </c>
      <c r="Q96" s="136">
        <v>0</v>
      </c>
      <c r="R96" s="136">
        <f>Q96*H96</f>
        <v>0</v>
      </c>
      <c r="S96" s="136">
        <v>0.26</v>
      </c>
      <c r="T96" s="137">
        <f>S96*H96</f>
        <v>74.151220000000009</v>
      </c>
      <c r="AR96" s="138" t="s">
        <v>135</v>
      </c>
      <c r="AT96" s="138" t="s">
        <v>130</v>
      </c>
      <c r="AU96" s="138" t="s">
        <v>94</v>
      </c>
      <c r="AY96" s="16" t="s">
        <v>128</v>
      </c>
      <c r="BE96" s="139">
        <f>IF(N96="základní",J96,0)</f>
        <v>0</v>
      </c>
      <c r="BF96" s="139">
        <f>IF(N96="snížená",J96,0)</f>
        <v>0</v>
      </c>
      <c r="BG96" s="139">
        <f>IF(N96="zákl. přenesená",J96,0)</f>
        <v>0</v>
      </c>
      <c r="BH96" s="139">
        <f>IF(N96="sníž. přenesená",J96,0)</f>
        <v>0</v>
      </c>
      <c r="BI96" s="139">
        <f>IF(N96="nulová",J96,0)</f>
        <v>0</v>
      </c>
      <c r="BJ96" s="16" t="s">
        <v>22</v>
      </c>
      <c r="BK96" s="139">
        <f>ROUND(I96*H96,2)</f>
        <v>0</v>
      </c>
      <c r="BL96" s="16" t="s">
        <v>135</v>
      </c>
      <c r="BM96" s="138" t="s">
        <v>366</v>
      </c>
    </row>
    <row r="97" spans="2:65" s="1" customFormat="1">
      <c r="B97" s="32"/>
      <c r="D97" s="140" t="s">
        <v>137</v>
      </c>
      <c r="F97" s="141" t="s">
        <v>367</v>
      </c>
      <c r="I97" s="142"/>
      <c r="L97" s="32"/>
      <c r="M97" s="143"/>
      <c r="T97" s="51"/>
      <c r="AT97" s="16" t="s">
        <v>137</v>
      </c>
      <c r="AU97" s="16" t="s">
        <v>94</v>
      </c>
    </row>
    <row r="98" spans="2:65" s="12" customFormat="1">
      <c r="B98" s="144"/>
      <c r="D98" s="145" t="s">
        <v>139</v>
      </c>
      <c r="E98" s="146" t="s">
        <v>47</v>
      </c>
      <c r="F98" s="147" t="s">
        <v>140</v>
      </c>
      <c r="H98" s="146" t="s">
        <v>47</v>
      </c>
      <c r="I98" s="148"/>
      <c r="L98" s="144"/>
      <c r="M98" s="149"/>
      <c r="T98" s="150"/>
      <c r="AT98" s="146" t="s">
        <v>139</v>
      </c>
      <c r="AU98" s="146" t="s">
        <v>94</v>
      </c>
      <c r="AV98" s="12" t="s">
        <v>22</v>
      </c>
      <c r="AW98" s="12" t="s">
        <v>45</v>
      </c>
      <c r="AX98" s="12" t="s">
        <v>84</v>
      </c>
      <c r="AY98" s="146" t="s">
        <v>128</v>
      </c>
    </row>
    <row r="99" spans="2:65" s="12" customFormat="1" ht="22.5">
      <c r="B99" s="144"/>
      <c r="D99" s="145" t="s">
        <v>139</v>
      </c>
      <c r="E99" s="146" t="s">
        <v>47</v>
      </c>
      <c r="F99" s="147" t="s">
        <v>368</v>
      </c>
      <c r="H99" s="146" t="s">
        <v>47</v>
      </c>
      <c r="I99" s="148"/>
      <c r="L99" s="144"/>
      <c r="M99" s="149"/>
      <c r="T99" s="150"/>
      <c r="AT99" s="146" t="s">
        <v>139</v>
      </c>
      <c r="AU99" s="146" t="s">
        <v>94</v>
      </c>
      <c r="AV99" s="12" t="s">
        <v>22</v>
      </c>
      <c r="AW99" s="12" t="s">
        <v>45</v>
      </c>
      <c r="AX99" s="12" t="s">
        <v>84</v>
      </c>
      <c r="AY99" s="146" t="s">
        <v>128</v>
      </c>
    </row>
    <row r="100" spans="2:65" s="13" customFormat="1">
      <c r="B100" s="151"/>
      <c r="D100" s="145" t="s">
        <v>139</v>
      </c>
      <c r="E100" s="152" t="s">
        <v>47</v>
      </c>
      <c r="F100" s="153" t="s">
        <v>369</v>
      </c>
      <c r="H100" s="154">
        <v>32.374000000000002</v>
      </c>
      <c r="I100" s="155"/>
      <c r="L100" s="151"/>
      <c r="M100" s="156"/>
      <c r="T100" s="157"/>
      <c r="AT100" s="152" t="s">
        <v>139</v>
      </c>
      <c r="AU100" s="152" t="s">
        <v>94</v>
      </c>
      <c r="AV100" s="13" t="s">
        <v>94</v>
      </c>
      <c r="AW100" s="13" t="s">
        <v>45</v>
      </c>
      <c r="AX100" s="13" t="s">
        <v>84</v>
      </c>
      <c r="AY100" s="152" t="s">
        <v>128</v>
      </c>
    </row>
    <row r="101" spans="2:65" s="12" customFormat="1" ht="22.5">
      <c r="B101" s="144"/>
      <c r="D101" s="145" t="s">
        <v>139</v>
      </c>
      <c r="E101" s="146" t="s">
        <v>47</v>
      </c>
      <c r="F101" s="147" t="s">
        <v>370</v>
      </c>
      <c r="H101" s="146" t="s">
        <v>47</v>
      </c>
      <c r="I101" s="148"/>
      <c r="L101" s="144"/>
      <c r="M101" s="149"/>
      <c r="T101" s="150"/>
      <c r="AT101" s="146" t="s">
        <v>139</v>
      </c>
      <c r="AU101" s="146" t="s">
        <v>94</v>
      </c>
      <c r="AV101" s="12" t="s">
        <v>22</v>
      </c>
      <c r="AW101" s="12" t="s">
        <v>45</v>
      </c>
      <c r="AX101" s="12" t="s">
        <v>84</v>
      </c>
      <c r="AY101" s="146" t="s">
        <v>128</v>
      </c>
    </row>
    <row r="102" spans="2:65" s="13" customFormat="1">
      <c r="B102" s="151"/>
      <c r="D102" s="145" t="s">
        <v>139</v>
      </c>
      <c r="E102" s="152" t="s">
        <v>47</v>
      </c>
      <c r="F102" s="153" t="s">
        <v>371</v>
      </c>
      <c r="H102" s="154">
        <v>32.145000000000003</v>
      </c>
      <c r="I102" s="155"/>
      <c r="L102" s="151"/>
      <c r="M102" s="156"/>
      <c r="T102" s="157"/>
      <c r="AT102" s="152" t="s">
        <v>139</v>
      </c>
      <c r="AU102" s="152" t="s">
        <v>94</v>
      </c>
      <c r="AV102" s="13" t="s">
        <v>94</v>
      </c>
      <c r="AW102" s="13" t="s">
        <v>45</v>
      </c>
      <c r="AX102" s="13" t="s">
        <v>84</v>
      </c>
      <c r="AY102" s="152" t="s">
        <v>128</v>
      </c>
    </row>
    <row r="103" spans="2:65" s="12" customFormat="1" ht="22.5">
      <c r="B103" s="144"/>
      <c r="D103" s="145" t="s">
        <v>139</v>
      </c>
      <c r="E103" s="146" t="s">
        <v>47</v>
      </c>
      <c r="F103" s="147" t="s">
        <v>372</v>
      </c>
      <c r="H103" s="146" t="s">
        <v>47</v>
      </c>
      <c r="I103" s="148"/>
      <c r="L103" s="144"/>
      <c r="M103" s="149"/>
      <c r="T103" s="150"/>
      <c r="AT103" s="146" t="s">
        <v>139</v>
      </c>
      <c r="AU103" s="146" t="s">
        <v>94</v>
      </c>
      <c r="AV103" s="12" t="s">
        <v>22</v>
      </c>
      <c r="AW103" s="12" t="s">
        <v>45</v>
      </c>
      <c r="AX103" s="12" t="s">
        <v>84</v>
      </c>
      <c r="AY103" s="146" t="s">
        <v>128</v>
      </c>
    </row>
    <row r="104" spans="2:65" s="13" customFormat="1">
      <c r="B104" s="151"/>
      <c r="D104" s="145" t="s">
        <v>139</v>
      </c>
      <c r="E104" s="152" t="s">
        <v>47</v>
      </c>
      <c r="F104" s="153" t="s">
        <v>373</v>
      </c>
      <c r="H104" s="154">
        <v>26.646000000000001</v>
      </c>
      <c r="I104" s="155"/>
      <c r="L104" s="151"/>
      <c r="M104" s="156"/>
      <c r="T104" s="157"/>
      <c r="AT104" s="152" t="s">
        <v>139</v>
      </c>
      <c r="AU104" s="152" t="s">
        <v>94</v>
      </c>
      <c r="AV104" s="13" t="s">
        <v>94</v>
      </c>
      <c r="AW104" s="13" t="s">
        <v>45</v>
      </c>
      <c r="AX104" s="13" t="s">
        <v>84</v>
      </c>
      <c r="AY104" s="152" t="s">
        <v>128</v>
      </c>
    </row>
    <row r="105" spans="2:65" s="12" customFormat="1" ht="22.5">
      <c r="B105" s="144"/>
      <c r="D105" s="145" t="s">
        <v>139</v>
      </c>
      <c r="E105" s="146" t="s">
        <v>47</v>
      </c>
      <c r="F105" s="147" t="s">
        <v>374</v>
      </c>
      <c r="H105" s="146" t="s">
        <v>47</v>
      </c>
      <c r="I105" s="148"/>
      <c r="L105" s="144"/>
      <c r="M105" s="149"/>
      <c r="T105" s="150"/>
      <c r="AT105" s="146" t="s">
        <v>139</v>
      </c>
      <c r="AU105" s="146" t="s">
        <v>94</v>
      </c>
      <c r="AV105" s="12" t="s">
        <v>22</v>
      </c>
      <c r="AW105" s="12" t="s">
        <v>45</v>
      </c>
      <c r="AX105" s="12" t="s">
        <v>84</v>
      </c>
      <c r="AY105" s="146" t="s">
        <v>128</v>
      </c>
    </row>
    <row r="106" spans="2:65" s="13" customFormat="1">
      <c r="B106" s="151"/>
      <c r="D106" s="145" t="s">
        <v>139</v>
      </c>
      <c r="E106" s="152" t="s">
        <v>47</v>
      </c>
      <c r="F106" s="153" t="s">
        <v>375</v>
      </c>
      <c r="H106" s="154">
        <v>164.05699999999999</v>
      </c>
      <c r="I106" s="155"/>
      <c r="L106" s="151"/>
      <c r="M106" s="156"/>
      <c r="T106" s="157"/>
      <c r="AT106" s="152" t="s">
        <v>139</v>
      </c>
      <c r="AU106" s="152" t="s">
        <v>94</v>
      </c>
      <c r="AV106" s="13" t="s">
        <v>94</v>
      </c>
      <c r="AW106" s="13" t="s">
        <v>45</v>
      </c>
      <c r="AX106" s="13" t="s">
        <v>84</v>
      </c>
      <c r="AY106" s="152" t="s">
        <v>128</v>
      </c>
    </row>
    <row r="107" spans="2:65" s="12" customFormat="1" ht="22.5">
      <c r="B107" s="144"/>
      <c r="D107" s="145" t="s">
        <v>139</v>
      </c>
      <c r="E107" s="146" t="s">
        <v>47</v>
      </c>
      <c r="F107" s="147" t="s">
        <v>376</v>
      </c>
      <c r="H107" s="146" t="s">
        <v>47</v>
      </c>
      <c r="I107" s="148"/>
      <c r="L107" s="144"/>
      <c r="M107" s="149"/>
      <c r="T107" s="150"/>
      <c r="AT107" s="146" t="s">
        <v>139</v>
      </c>
      <c r="AU107" s="146" t="s">
        <v>94</v>
      </c>
      <c r="AV107" s="12" t="s">
        <v>22</v>
      </c>
      <c r="AW107" s="12" t="s">
        <v>45</v>
      </c>
      <c r="AX107" s="12" t="s">
        <v>84</v>
      </c>
      <c r="AY107" s="146" t="s">
        <v>128</v>
      </c>
    </row>
    <row r="108" spans="2:65" s="13" customFormat="1">
      <c r="B108" s="151"/>
      <c r="D108" s="145" t="s">
        <v>139</v>
      </c>
      <c r="E108" s="152" t="s">
        <v>47</v>
      </c>
      <c r="F108" s="153" t="s">
        <v>377</v>
      </c>
      <c r="H108" s="154">
        <v>29.975000000000001</v>
      </c>
      <c r="I108" s="155"/>
      <c r="L108" s="151"/>
      <c r="M108" s="156"/>
      <c r="T108" s="157"/>
      <c r="AT108" s="152" t="s">
        <v>139</v>
      </c>
      <c r="AU108" s="152" t="s">
        <v>94</v>
      </c>
      <c r="AV108" s="13" t="s">
        <v>94</v>
      </c>
      <c r="AW108" s="13" t="s">
        <v>45</v>
      </c>
      <c r="AX108" s="13" t="s">
        <v>84</v>
      </c>
      <c r="AY108" s="152" t="s">
        <v>128</v>
      </c>
    </row>
    <row r="109" spans="2:65" s="14" customFormat="1">
      <c r="B109" s="158"/>
      <c r="D109" s="145" t="s">
        <v>139</v>
      </c>
      <c r="E109" s="159" t="s">
        <v>47</v>
      </c>
      <c r="F109" s="160" t="s">
        <v>159</v>
      </c>
      <c r="H109" s="161">
        <v>285.197</v>
      </c>
      <c r="I109" s="162"/>
      <c r="L109" s="158"/>
      <c r="M109" s="163"/>
      <c r="T109" s="164"/>
      <c r="AT109" s="159" t="s">
        <v>139</v>
      </c>
      <c r="AU109" s="159" t="s">
        <v>94</v>
      </c>
      <c r="AV109" s="14" t="s">
        <v>135</v>
      </c>
      <c r="AW109" s="14" t="s">
        <v>45</v>
      </c>
      <c r="AX109" s="14" t="s">
        <v>22</v>
      </c>
      <c r="AY109" s="159" t="s">
        <v>128</v>
      </c>
    </row>
    <row r="110" spans="2:65" s="1" customFormat="1" ht="66.75" customHeight="1">
      <c r="B110" s="32"/>
      <c r="C110" s="127" t="s">
        <v>94</v>
      </c>
      <c r="D110" s="127" t="s">
        <v>130</v>
      </c>
      <c r="E110" s="128" t="s">
        <v>378</v>
      </c>
      <c r="F110" s="129" t="s">
        <v>379</v>
      </c>
      <c r="G110" s="130" t="s">
        <v>133</v>
      </c>
      <c r="H110" s="131">
        <v>935.41600000000005</v>
      </c>
      <c r="I110" s="132"/>
      <c r="J110" s="133">
        <f>ROUND(I110*H110,2)</f>
        <v>0</v>
      </c>
      <c r="K110" s="129" t="s">
        <v>134</v>
      </c>
      <c r="L110" s="32"/>
      <c r="M110" s="134" t="s">
        <v>47</v>
      </c>
      <c r="N110" s="135" t="s">
        <v>55</v>
      </c>
      <c r="P110" s="136">
        <f>O110*H110</f>
        <v>0</v>
      </c>
      <c r="Q110" s="136">
        <v>0</v>
      </c>
      <c r="R110" s="136">
        <f>Q110*H110</f>
        <v>0</v>
      </c>
      <c r="S110" s="136">
        <v>0.24</v>
      </c>
      <c r="T110" s="137">
        <f>S110*H110</f>
        <v>224.49984000000001</v>
      </c>
      <c r="AR110" s="138" t="s">
        <v>135</v>
      </c>
      <c r="AT110" s="138" t="s">
        <v>130</v>
      </c>
      <c r="AU110" s="138" t="s">
        <v>94</v>
      </c>
      <c r="AY110" s="16" t="s">
        <v>128</v>
      </c>
      <c r="BE110" s="139">
        <f>IF(N110="základní",J110,0)</f>
        <v>0</v>
      </c>
      <c r="BF110" s="139">
        <f>IF(N110="snížená",J110,0)</f>
        <v>0</v>
      </c>
      <c r="BG110" s="139">
        <f>IF(N110="zákl. přenesená",J110,0)</f>
        <v>0</v>
      </c>
      <c r="BH110" s="139">
        <f>IF(N110="sníž. přenesená",J110,0)</f>
        <v>0</v>
      </c>
      <c r="BI110" s="139">
        <f>IF(N110="nulová",J110,0)</f>
        <v>0</v>
      </c>
      <c r="BJ110" s="16" t="s">
        <v>22</v>
      </c>
      <c r="BK110" s="139">
        <f>ROUND(I110*H110,2)</f>
        <v>0</v>
      </c>
      <c r="BL110" s="16" t="s">
        <v>135</v>
      </c>
      <c r="BM110" s="138" t="s">
        <v>380</v>
      </c>
    </row>
    <row r="111" spans="2:65" s="1" customFormat="1">
      <c r="B111" s="32"/>
      <c r="D111" s="140" t="s">
        <v>137</v>
      </c>
      <c r="F111" s="141" t="s">
        <v>381</v>
      </c>
      <c r="I111" s="142"/>
      <c r="L111" s="32"/>
      <c r="M111" s="143"/>
      <c r="T111" s="51"/>
      <c r="AT111" s="16" t="s">
        <v>137</v>
      </c>
      <c r="AU111" s="16" t="s">
        <v>94</v>
      </c>
    </row>
    <row r="112" spans="2:65" s="12" customFormat="1">
      <c r="B112" s="144"/>
      <c r="D112" s="145" t="s">
        <v>139</v>
      </c>
      <c r="E112" s="146" t="s">
        <v>47</v>
      </c>
      <c r="F112" s="147" t="s">
        <v>140</v>
      </c>
      <c r="H112" s="146" t="s">
        <v>47</v>
      </c>
      <c r="I112" s="148"/>
      <c r="L112" s="144"/>
      <c r="M112" s="149"/>
      <c r="T112" s="150"/>
      <c r="AT112" s="146" t="s">
        <v>139</v>
      </c>
      <c r="AU112" s="146" t="s">
        <v>94</v>
      </c>
      <c r="AV112" s="12" t="s">
        <v>22</v>
      </c>
      <c r="AW112" s="12" t="s">
        <v>45</v>
      </c>
      <c r="AX112" s="12" t="s">
        <v>84</v>
      </c>
      <c r="AY112" s="146" t="s">
        <v>128</v>
      </c>
    </row>
    <row r="113" spans="2:65" s="12" customFormat="1" ht="22.5">
      <c r="B113" s="144"/>
      <c r="D113" s="145" t="s">
        <v>139</v>
      </c>
      <c r="E113" s="146" t="s">
        <v>47</v>
      </c>
      <c r="F113" s="147" t="s">
        <v>382</v>
      </c>
      <c r="H113" s="146" t="s">
        <v>47</v>
      </c>
      <c r="I113" s="148"/>
      <c r="L113" s="144"/>
      <c r="M113" s="149"/>
      <c r="T113" s="150"/>
      <c r="AT113" s="146" t="s">
        <v>139</v>
      </c>
      <c r="AU113" s="146" t="s">
        <v>94</v>
      </c>
      <c r="AV113" s="12" t="s">
        <v>22</v>
      </c>
      <c r="AW113" s="12" t="s">
        <v>45</v>
      </c>
      <c r="AX113" s="12" t="s">
        <v>84</v>
      </c>
      <c r="AY113" s="146" t="s">
        <v>128</v>
      </c>
    </row>
    <row r="114" spans="2:65" s="13" customFormat="1">
      <c r="B114" s="151"/>
      <c r="D114" s="145" t="s">
        <v>139</v>
      </c>
      <c r="E114" s="152" t="s">
        <v>47</v>
      </c>
      <c r="F114" s="153" t="s">
        <v>383</v>
      </c>
      <c r="H114" s="154">
        <v>935.41600000000005</v>
      </c>
      <c r="I114" s="155"/>
      <c r="L114" s="151"/>
      <c r="M114" s="156"/>
      <c r="T114" s="157"/>
      <c r="AT114" s="152" t="s">
        <v>139</v>
      </c>
      <c r="AU114" s="152" t="s">
        <v>94</v>
      </c>
      <c r="AV114" s="13" t="s">
        <v>94</v>
      </c>
      <c r="AW114" s="13" t="s">
        <v>45</v>
      </c>
      <c r="AX114" s="13" t="s">
        <v>22</v>
      </c>
      <c r="AY114" s="152" t="s">
        <v>128</v>
      </c>
    </row>
    <row r="115" spans="2:65" s="1" customFormat="1" ht="55.5" customHeight="1">
      <c r="B115" s="32"/>
      <c r="C115" s="127" t="s">
        <v>150</v>
      </c>
      <c r="D115" s="127" t="s">
        <v>130</v>
      </c>
      <c r="E115" s="128" t="s">
        <v>384</v>
      </c>
      <c r="F115" s="129" t="s">
        <v>385</v>
      </c>
      <c r="G115" s="130" t="s">
        <v>133</v>
      </c>
      <c r="H115" s="131">
        <v>935.41600000000005</v>
      </c>
      <c r="I115" s="132"/>
      <c r="J115" s="133">
        <f>ROUND(I115*H115,2)</f>
        <v>0</v>
      </c>
      <c r="K115" s="129" t="s">
        <v>134</v>
      </c>
      <c r="L115" s="32"/>
      <c r="M115" s="134" t="s">
        <v>47</v>
      </c>
      <c r="N115" s="135" t="s">
        <v>55</v>
      </c>
      <c r="P115" s="136">
        <f>O115*H115</f>
        <v>0</v>
      </c>
      <c r="Q115" s="136">
        <v>0</v>
      </c>
      <c r="R115" s="136">
        <f>Q115*H115</f>
        <v>0</v>
      </c>
      <c r="S115" s="136">
        <v>9.8000000000000004E-2</v>
      </c>
      <c r="T115" s="137">
        <f>S115*H115</f>
        <v>91.67076800000001</v>
      </c>
      <c r="AR115" s="138" t="s">
        <v>135</v>
      </c>
      <c r="AT115" s="138" t="s">
        <v>130</v>
      </c>
      <c r="AU115" s="138" t="s">
        <v>94</v>
      </c>
      <c r="AY115" s="16" t="s">
        <v>128</v>
      </c>
      <c r="BE115" s="139">
        <f>IF(N115="základní",J115,0)</f>
        <v>0</v>
      </c>
      <c r="BF115" s="139">
        <f>IF(N115="snížená",J115,0)</f>
        <v>0</v>
      </c>
      <c r="BG115" s="139">
        <f>IF(N115="zákl. přenesená",J115,0)</f>
        <v>0</v>
      </c>
      <c r="BH115" s="139">
        <f>IF(N115="sníž. přenesená",J115,0)</f>
        <v>0</v>
      </c>
      <c r="BI115" s="139">
        <f>IF(N115="nulová",J115,0)</f>
        <v>0</v>
      </c>
      <c r="BJ115" s="16" t="s">
        <v>22</v>
      </c>
      <c r="BK115" s="139">
        <f>ROUND(I115*H115,2)</f>
        <v>0</v>
      </c>
      <c r="BL115" s="16" t="s">
        <v>135</v>
      </c>
      <c r="BM115" s="138" t="s">
        <v>386</v>
      </c>
    </row>
    <row r="116" spans="2:65" s="1" customFormat="1">
      <c r="B116" s="32"/>
      <c r="D116" s="140" t="s">
        <v>137</v>
      </c>
      <c r="F116" s="141" t="s">
        <v>387</v>
      </c>
      <c r="I116" s="142"/>
      <c r="L116" s="32"/>
      <c r="M116" s="143"/>
      <c r="T116" s="51"/>
      <c r="AT116" s="16" t="s">
        <v>137</v>
      </c>
      <c r="AU116" s="16" t="s">
        <v>94</v>
      </c>
    </row>
    <row r="117" spans="2:65" s="12" customFormat="1">
      <c r="B117" s="144"/>
      <c r="D117" s="145" t="s">
        <v>139</v>
      </c>
      <c r="E117" s="146" t="s">
        <v>47</v>
      </c>
      <c r="F117" s="147" t="s">
        <v>140</v>
      </c>
      <c r="H117" s="146" t="s">
        <v>47</v>
      </c>
      <c r="I117" s="148"/>
      <c r="L117" s="144"/>
      <c r="M117" s="149"/>
      <c r="T117" s="150"/>
      <c r="AT117" s="146" t="s">
        <v>139</v>
      </c>
      <c r="AU117" s="146" t="s">
        <v>94</v>
      </c>
      <c r="AV117" s="12" t="s">
        <v>22</v>
      </c>
      <c r="AW117" s="12" t="s">
        <v>45</v>
      </c>
      <c r="AX117" s="12" t="s">
        <v>84</v>
      </c>
      <c r="AY117" s="146" t="s">
        <v>128</v>
      </c>
    </row>
    <row r="118" spans="2:65" s="12" customFormat="1" ht="22.5">
      <c r="B118" s="144"/>
      <c r="D118" s="145" t="s">
        <v>139</v>
      </c>
      <c r="E118" s="146" t="s">
        <v>47</v>
      </c>
      <c r="F118" s="147" t="s">
        <v>388</v>
      </c>
      <c r="H118" s="146" t="s">
        <v>47</v>
      </c>
      <c r="I118" s="148"/>
      <c r="L118" s="144"/>
      <c r="M118" s="149"/>
      <c r="T118" s="150"/>
      <c r="AT118" s="146" t="s">
        <v>139</v>
      </c>
      <c r="AU118" s="146" t="s">
        <v>94</v>
      </c>
      <c r="AV118" s="12" t="s">
        <v>22</v>
      </c>
      <c r="AW118" s="12" t="s">
        <v>45</v>
      </c>
      <c r="AX118" s="12" t="s">
        <v>84</v>
      </c>
      <c r="AY118" s="146" t="s">
        <v>128</v>
      </c>
    </row>
    <row r="119" spans="2:65" s="13" customFormat="1">
      <c r="B119" s="151"/>
      <c r="D119" s="145" t="s">
        <v>139</v>
      </c>
      <c r="E119" s="152" t="s">
        <v>47</v>
      </c>
      <c r="F119" s="153" t="s">
        <v>383</v>
      </c>
      <c r="H119" s="154">
        <v>935.41600000000005</v>
      </c>
      <c r="I119" s="155"/>
      <c r="L119" s="151"/>
      <c r="M119" s="156"/>
      <c r="T119" s="157"/>
      <c r="AT119" s="152" t="s">
        <v>139</v>
      </c>
      <c r="AU119" s="152" t="s">
        <v>94</v>
      </c>
      <c r="AV119" s="13" t="s">
        <v>94</v>
      </c>
      <c r="AW119" s="13" t="s">
        <v>45</v>
      </c>
      <c r="AX119" s="13" t="s">
        <v>22</v>
      </c>
      <c r="AY119" s="152" t="s">
        <v>128</v>
      </c>
    </row>
    <row r="120" spans="2:65" s="1" customFormat="1" ht="66.75" customHeight="1">
      <c r="B120" s="32"/>
      <c r="C120" s="127" t="s">
        <v>135</v>
      </c>
      <c r="D120" s="127" t="s">
        <v>130</v>
      </c>
      <c r="E120" s="128" t="s">
        <v>131</v>
      </c>
      <c r="F120" s="129" t="s">
        <v>132</v>
      </c>
      <c r="G120" s="130" t="s">
        <v>133</v>
      </c>
      <c r="H120" s="131">
        <v>22.251999999999999</v>
      </c>
      <c r="I120" s="132"/>
      <c r="J120" s="133">
        <f>ROUND(I120*H120,2)</f>
        <v>0</v>
      </c>
      <c r="K120" s="129" t="s">
        <v>134</v>
      </c>
      <c r="L120" s="32"/>
      <c r="M120" s="134" t="s">
        <v>47</v>
      </c>
      <c r="N120" s="135" t="s">
        <v>55</v>
      </c>
      <c r="P120" s="136">
        <f>O120*H120</f>
        <v>0</v>
      </c>
      <c r="Q120" s="136">
        <v>0</v>
      </c>
      <c r="R120" s="136">
        <f>Q120*H120</f>
        <v>0</v>
      </c>
      <c r="S120" s="136">
        <v>0.3</v>
      </c>
      <c r="T120" s="137">
        <f>S120*H120</f>
        <v>6.6755999999999993</v>
      </c>
      <c r="AR120" s="138" t="s">
        <v>135</v>
      </c>
      <c r="AT120" s="138" t="s">
        <v>130</v>
      </c>
      <c r="AU120" s="138" t="s">
        <v>94</v>
      </c>
      <c r="AY120" s="16" t="s">
        <v>128</v>
      </c>
      <c r="BE120" s="139">
        <f>IF(N120="základní",J120,0)</f>
        <v>0</v>
      </c>
      <c r="BF120" s="139">
        <f>IF(N120="snížená",J120,0)</f>
        <v>0</v>
      </c>
      <c r="BG120" s="139">
        <f>IF(N120="zákl. přenesená",J120,0)</f>
        <v>0</v>
      </c>
      <c r="BH120" s="139">
        <f>IF(N120="sníž. přenesená",J120,0)</f>
        <v>0</v>
      </c>
      <c r="BI120" s="139">
        <f>IF(N120="nulová",J120,0)</f>
        <v>0</v>
      </c>
      <c r="BJ120" s="16" t="s">
        <v>22</v>
      </c>
      <c r="BK120" s="139">
        <f>ROUND(I120*H120,2)</f>
        <v>0</v>
      </c>
      <c r="BL120" s="16" t="s">
        <v>135</v>
      </c>
      <c r="BM120" s="138" t="s">
        <v>389</v>
      </c>
    </row>
    <row r="121" spans="2:65" s="1" customFormat="1">
      <c r="B121" s="32"/>
      <c r="D121" s="140" t="s">
        <v>137</v>
      </c>
      <c r="F121" s="141" t="s">
        <v>138</v>
      </c>
      <c r="I121" s="142"/>
      <c r="L121" s="32"/>
      <c r="M121" s="143"/>
      <c r="T121" s="51"/>
      <c r="AT121" s="16" t="s">
        <v>137</v>
      </c>
      <c r="AU121" s="16" t="s">
        <v>94</v>
      </c>
    </row>
    <row r="122" spans="2:65" s="12" customFormat="1">
      <c r="B122" s="144"/>
      <c r="D122" s="145" t="s">
        <v>139</v>
      </c>
      <c r="E122" s="146" t="s">
        <v>47</v>
      </c>
      <c r="F122" s="147" t="s">
        <v>140</v>
      </c>
      <c r="H122" s="146" t="s">
        <v>47</v>
      </c>
      <c r="I122" s="148"/>
      <c r="L122" s="144"/>
      <c r="M122" s="149"/>
      <c r="T122" s="150"/>
      <c r="AT122" s="146" t="s">
        <v>139</v>
      </c>
      <c r="AU122" s="146" t="s">
        <v>94</v>
      </c>
      <c r="AV122" s="12" t="s">
        <v>22</v>
      </c>
      <c r="AW122" s="12" t="s">
        <v>45</v>
      </c>
      <c r="AX122" s="12" t="s">
        <v>84</v>
      </c>
      <c r="AY122" s="146" t="s">
        <v>128</v>
      </c>
    </row>
    <row r="123" spans="2:65" s="12" customFormat="1" ht="22.5">
      <c r="B123" s="144"/>
      <c r="D123" s="145" t="s">
        <v>139</v>
      </c>
      <c r="E123" s="146" t="s">
        <v>47</v>
      </c>
      <c r="F123" s="147" t="s">
        <v>390</v>
      </c>
      <c r="H123" s="146" t="s">
        <v>47</v>
      </c>
      <c r="I123" s="148"/>
      <c r="L123" s="144"/>
      <c r="M123" s="149"/>
      <c r="T123" s="150"/>
      <c r="AT123" s="146" t="s">
        <v>139</v>
      </c>
      <c r="AU123" s="146" t="s">
        <v>94</v>
      </c>
      <c r="AV123" s="12" t="s">
        <v>22</v>
      </c>
      <c r="AW123" s="12" t="s">
        <v>45</v>
      </c>
      <c r="AX123" s="12" t="s">
        <v>84</v>
      </c>
      <c r="AY123" s="146" t="s">
        <v>128</v>
      </c>
    </row>
    <row r="124" spans="2:65" s="12" customFormat="1">
      <c r="B124" s="144"/>
      <c r="D124" s="145" t="s">
        <v>139</v>
      </c>
      <c r="E124" s="146" t="s">
        <v>47</v>
      </c>
      <c r="F124" s="147" t="s">
        <v>142</v>
      </c>
      <c r="H124" s="146" t="s">
        <v>47</v>
      </c>
      <c r="I124" s="148"/>
      <c r="L124" s="144"/>
      <c r="M124" s="149"/>
      <c r="T124" s="150"/>
      <c r="AT124" s="146" t="s">
        <v>139</v>
      </c>
      <c r="AU124" s="146" t="s">
        <v>94</v>
      </c>
      <c r="AV124" s="12" t="s">
        <v>22</v>
      </c>
      <c r="AW124" s="12" t="s">
        <v>45</v>
      </c>
      <c r="AX124" s="12" t="s">
        <v>84</v>
      </c>
      <c r="AY124" s="146" t="s">
        <v>128</v>
      </c>
    </row>
    <row r="125" spans="2:65" s="13" customFormat="1">
      <c r="B125" s="151"/>
      <c r="D125" s="145" t="s">
        <v>139</v>
      </c>
      <c r="E125" s="152" t="s">
        <v>47</v>
      </c>
      <c r="F125" s="153" t="s">
        <v>391</v>
      </c>
      <c r="H125" s="154">
        <v>17.001000000000001</v>
      </c>
      <c r="I125" s="155"/>
      <c r="L125" s="151"/>
      <c r="M125" s="156"/>
      <c r="T125" s="157"/>
      <c r="AT125" s="152" t="s">
        <v>139</v>
      </c>
      <c r="AU125" s="152" t="s">
        <v>94</v>
      </c>
      <c r="AV125" s="13" t="s">
        <v>94</v>
      </c>
      <c r="AW125" s="13" t="s">
        <v>45</v>
      </c>
      <c r="AX125" s="13" t="s">
        <v>84</v>
      </c>
      <c r="AY125" s="152" t="s">
        <v>128</v>
      </c>
    </row>
    <row r="126" spans="2:65" s="12" customFormat="1" ht="22.5">
      <c r="B126" s="144"/>
      <c r="D126" s="145" t="s">
        <v>139</v>
      </c>
      <c r="E126" s="146" t="s">
        <v>47</v>
      </c>
      <c r="F126" s="147" t="s">
        <v>392</v>
      </c>
      <c r="H126" s="146" t="s">
        <v>47</v>
      </c>
      <c r="I126" s="148"/>
      <c r="L126" s="144"/>
      <c r="M126" s="149"/>
      <c r="T126" s="150"/>
      <c r="AT126" s="146" t="s">
        <v>139</v>
      </c>
      <c r="AU126" s="146" t="s">
        <v>94</v>
      </c>
      <c r="AV126" s="12" t="s">
        <v>22</v>
      </c>
      <c r="AW126" s="12" t="s">
        <v>45</v>
      </c>
      <c r="AX126" s="12" t="s">
        <v>84</v>
      </c>
      <c r="AY126" s="146" t="s">
        <v>128</v>
      </c>
    </row>
    <row r="127" spans="2:65" s="12" customFormat="1">
      <c r="B127" s="144"/>
      <c r="D127" s="145" t="s">
        <v>139</v>
      </c>
      <c r="E127" s="146" t="s">
        <v>47</v>
      </c>
      <c r="F127" s="147" t="s">
        <v>142</v>
      </c>
      <c r="H127" s="146" t="s">
        <v>47</v>
      </c>
      <c r="I127" s="148"/>
      <c r="L127" s="144"/>
      <c r="M127" s="149"/>
      <c r="T127" s="150"/>
      <c r="AT127" s="146" t="s">
        <v>139</v>
      </c>
      <c r="AU127" s="146" t="s">
        <v>94</v>
      </c>
      <c r="AV127" s="12" t="s">
        <v>22</v>
      </c>
      <c r="AW127" s="12" t="s">
        <v>45</v>
      </c>
      <c r="AX127" s="12" t="s">
        <v>84</v>
      </c>
      <c r="AY127" s="146" t="s">
        <v>128</v>
      </c>
    </row>
    <row r="128" spans="2:65" s="13" customFormat="1">
      <c r="B128" s="151"/>
      <c r="D128" s="145" t="s">
        <v>139</v>
      </c>
      <c r="E128" s="152" t="s">
        <v>47</v>
      </c>
      <c r="F128" s="153" t="s">
        <v>393</v>
      </c>
      <c r="H128" s="154">
        <v>5.2510000000000003</v>
      </c>
      <c r="I128" s="155"/>
      <c r="L128" s="151"/>
      <c r="M128" s="156"/>
      <c r="T128" s="157"/>
      <c r="AT128" s="152" t="s">
        <v>139</v>
      </c>
      <c r="AU128" s="152" t="s">
        <v>94</v>
      </c>
      <c r="AV128" s="13" t="s">
        <v>94</v>
      </c>
      <c r="AW128" s="13" t="s">
        <v>45</v>
      </c>
      <c r="AX128" s="13" t="s">
        <v>84</v>
      </c>
      <c r="AY128" s="152" t="s">
        <v>128</v>
      </c>
    </row>
    <row r="129" spans="2:65" s="14" customFormat="1">
      <c r="B129" s="158"/>
      <c r="D129" s="145" t="s">
        <v>139</v>
      </c>
      <c r="E129" s="159" t="s">
        <v>47</v>
      </c>
      <c r="F129" s="160" t="s">
        <v>159</v>
      </c>
      <c r="H129" s="161">
        <v>22.252000000000002</v>
      </c>
      <c r="I129" s="162"/>
      <c r="L129" s="158"/>
      <c r="M129" s="163"/>
      <c r="T129" s="164"/>
      <c r="AT129" s="159" t="s">
        <v>139</v>
      </c>
      <c r="AU129" s="159" t="s">
        <v>94</v>
      </c>
      <c r="AV129" s="14" t="s">
        <v>135</v>
      </c>
      <c r="AW129" s="14" t="s">
        <v>45</v>
      </c>
      <c r="AX129" s="14" t="s">
        <v>22</v>
      </c>
      <c r="AY129" s="159" t="s">
        <v>128</v>
      </c>
    </row>
    <row r="130" spans="2:65" s="1" customFormat="1" ht="76.349999999999994" customHeight="1">
      <c r="B130" s="32"/>
      <c r="C130" s="127" t="s">
        <v>166</v>
      </c>
      <c r="D130" s="127" t="s">
        <v>130</v>
      </c>
      <c r="E130" s="128" t="s">
        <v>144</v>
      </c>
      <c r="F130" s="129" t="s">
        <v>145</v>
      </c>
      <c r="G130" s="130" t="s">
        <v>133</v>
      </c>
      <c r="H130" s="131">
        <v>8.6549999999999994</v>
      </c>
      <c r="I130" s="132"/>
      <c r="J130" s="133">
        <f>ROUND(I130*H130,2)</f>
        <v>0</v>
      </c>
      <c r="K130" s="129" t="s">
        <v>134</v>
      </c>
      <c r="L130" s="32"/>
      <c r="M130" s="134" t="s">
        <v>47</v>
      </c>
      <c r="N130" s="135" t="s">
        <v>55</v>
      </c>
      <c r="P130" s="136">
        <f>O130*H130</f>
        <v>0</v>
      </c>
      <c r="Q130" s="136">
        <v>0</v>
      </c>
      <c r="R130" s="136">
        <f>Q130*H130</f>
        <v>0</v>
      </c>
      <c r="S130" s="136">
        <v>0.28999999999999998</v>
      </c>
      <c r="T130" s="137">
        <f>S130*H130</f>
        <v>2.5099499999999995</v>
      </c>
      <c r="AR130" s="138" t="s">
        <v>135</v>
      </c>
      <c r="AT130" s="138" t="s">
        <v>130</v>
      </c>
      <c r="AU130" s="138" t="s">
        <v>94</v>
      </c>
      <c r="AY130" s="16" t="s">
        <v>128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6" t="s">
        <v>22</v>
      </c>
      <c r="BK130" s="139">
        <f>ROUND(I130*H130,2)</f>
        <v>0</v>
      </c>
      <c r="BL130" s="16" t="s">
        <v>135</v>
      </c>
      <c r="BM130" s="138" t="s">
        <v>394</v>
      </c>
    </row>
    <row r="131" spans="2:65" s="1" customFormat="1">
      <c r="B131" s="32"/>
      <c r="D131" s="140" t="s">
        <v>137</v>
      </c>
      <c r="F131" s="141" t="s">
        <v>147</v>
      </c>
      <c r="I131" s="142"/>
      <c r="L131" s="32"/>
      <c r="M131" s="143"/>
      <c r="T131" s="51"/>
      <c r="AT131" s="16" t="s">
        <v>137</v>
      </c>
      <c r="AU131" s="16" t="s">
        <v>94</v>
      </c>
    </row>
    <row r="132" spans="2:65" s="12" customFormat="1">
      <c r="B132" s="144"/>
      <c r="D132" s="145" t="s">
        <v>139</v>
      </c>
      <c r="E132" s="146" t="s">
        <v>47</v>
      </c>
      <c r="F132" s="147" t="s">
        <v>140</v>
      </c>
      <c r="H132" s="146" t="s">
        <v>47</v>
      </c>
      <c r="I132" s="148"/>
      <c r="L132" s="144"/>
      <c r="M132" s="149"/>
      <c r="T132" s="150"/>
      <c r="AT132" s="146" t="s">
        <v>139</v>
      </c>
      <c r="AU132" s="146" t="s">
        <v>94</v>
      </c>
      <c r="AV132" s="12" t="s">
        <v>22</v>
      </c>
      <c r="AW132" s="12" t="s">
        <v>45</v>
      </c>
      <c r="AX132" s="12" t="s">
        <v>84</v>
      </c>
      <c r="AY132" s="146" t="s">
        <v>128</v>
      </c>
    </row>
    <row r="133" spans="2:65" s="12" customFormat="1" ht="22.5">
      <c r="B133" s="144"/>
      <c r="D133" s="145" t="s">
        <v>139</v>
      </c>
      <c r="E133" s="146" t="s">
        <v>47</v>
      </c>
      <c r="F133" s="147" t="s">
        <v>390</v>
      </c>
      <c r="H133" s="146" t="s">
        <v>47</v>
      </c>
      <c r="I133" s="148"/>
      <c r="L133" s="144"/>
      <c r="M133" s="149"/>
      <c r="T133" s="150"/>
      <c r="AT133" s="146" t="s">
        <v>139</v>
      </c>
      <c r="AU133" s="146" t="s">
        <v>94</v>
      </c>
      <c r="AV133" s="12" t="s">
        <v>22</v>
      </c>
      <c r="AW133" s="12" t="s">
        <v>45</v>
      </c>
      <c r="AX133" s="12" t="s">
        <v>84</v>
      </c>
      <c r="AY133" s="146" t="s">
        <v>128</v>
      </c>
    </row>
    <row r="134" spans="2:65" s="12" customFormat="1">
      <c r="B134" s="144"/>
      <c r="D134" s="145" t="s">
        <v>139</v>
      </c>
      <c r="E134" s="146" t="s">
        <v>47</v>
      </c>
      <c r="F134" s="147" t="s">
        <v>148</v>
      </c>
      <c r="H134" s="146" t="s">
        <v>47</v>
      </c>
      <c r="I134" s="148"/>
      <c r="L134" s="144"/>
      <c r="M134" s="149"/>
      <c r="T134" s="150"/>
      <c r="AT134" s="146" t="s">
        <v>139</v>
      </c>
      <c r="AU134" s="146" t="s">
        <v>94</v>
      </c>
      <c r="AV134" s="12" t="s">
        <v>22</v>
      </c>
      <c r="AW134" s="12" t="s">
        <v>45</v>
      </c>
      <c r="AX134" s="12" t="s">
        <v>84</v>
      </c>
      <c r="AY134" s="146" t="s">
        <v>128</v>
      </c>
    </row>
    <row r="135" spans="2:65" s="13" customFormat="1">
      <c r="B135" s="151"/>
      <c r="D135" s="145" t="s">
        <v>139</v>
      </c>
      <c r="E135" s="152" t="s">
        <v>47</v>
      </c>
      <c r="F135" s="153" t="s">
        <v>395</v>
      </c>
      <c r="H135" s="154">
        <v>8.6549999999999994</v>
      </c>
      <c r="I135" s="155"/>
      <c r="L135" s="151"/>
      <c r="M135" s="156"/>
      <c r="T135" s="157"/>
      <c r="AT135" s="152" t="s">
        <v>139</v>
      </c>
      <c r="AU135" s="152" t="s">
        <v>94</v>
      </c>
      <c r="AV135" s="13" t="s">
        <v>94</v>
      </c>
      <c r="AW135" s="13" t="s">
        <v>45</v>
      </c>
      <c r="AX135" s="13" t="s">
        <v>22</v>
      </c>
      <c r="AY135" s="152" t="s">
        <v>128</v>
      </c>
    </row>
    <row r="136" spans="2:65" s="1" customFormat="1" ht="44.25" customHeight="1">
      <c r="B136" s="32"/>
      <c r="C136" s="127" t="s">
        <v>173</v>
      </c>
      <c r="D136" s="127" t="s">
        <v>130</v>
      </c>
      <c r="E136" s="128" t="s">
        <v>151</v>
      </c>
      <c r="F136" s="129" t="s">
        <v>152</v>
      </c>
      <c r="G136" s="130" t="s">
        <v>133</v>
      </c>
      <c r="H136" s="131">
        <v>77.138000000000005</v>
      </c>
      <c r="I136" s="132"/>
      <c r="J136" s="133">
        <f>ROUND(I136*H136,2)</f>
        <v>0</v>
      </c>
      <c r="K136" s="129" t="s">
        <v>134</v>
      </c>
      <c r="L136" s="32"/>
      <c r="M136" s="134" t="s">
        <v>47</v>
      </c>
      <c r="N136" s="135" t="s">
        <v>55</v>
      </c>
      <c r="P136" s="136">
        <f>O136*H136</f>
        <v>0</v>
      </c>
      <c r="Q136" s="136">
        <v>4.0000000000000003E-5</v>
      </c>
      <c r="R136" s="136">
        <f>Q136*H136</f>
        <v>3.0855200000000004E-3</v>
      </c>
      <c r="S136" s="136">
        <v>0.115</v>
      </c>
      <c r="T136" s="137">
        <f>S136*H136</f>
        <v>8.8708700000000018</v>
      </c>
      <c r="AR136" s="138" t="s">
        <v>135</v>
      </c>
      <c r="AT136" s="138" t="s">
        <v>130</v>
      </c>
      <c r="AU136" s="138" t="s">
        <v>94</v>
      </c>
      <c r="AY136" s="16" t="s">
        <v>128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6" t="s">
        <v>22</v>
      </c>
      <c r="BK136" s="139">
        <f>ROUND(I136*H136,2)</f>
        <v>0</v>
      </c>
      <c r="BL136" s="16" t="s">
        <v>135</v>
      </c>
      <c r="BM136" s="138" t="s">
        <v>396</v>
      </c>
    </row>
    <row r="137" spans="2:65" s="1" customFormat="1">
      <c r="B137" s="32"/>
      <c r="D137" s="140" t="s">
        <v>137</v>
      </c>
      <c r="F137" s="141" t="s">
        <v>154</v>
      </c>
      <c r="I137" s="142"/>
      <c r="L137" s="32"/>
      <c r="M137" s="143"/>
      <c r="T137" s="51"/>
      <c r="AT137" s="16" t="s">
        <v>137</v>
      </c>
      <c r="AU137" s="16" t="s">
        <v>94</v>
      </c>
    </row>
    <row r="138" spans="2:65" s="12" customFormat="1">
      <c r="B138" s="144"/>
      <c r="D138" s="145" t="s">
        <v>139</v>
      </c>
      <c r="E138" s="146" t="s">
        <v>47</v>
      </c>
      <c r="F138" s="147" t="s">
        <v>140</v>
      </c>
      <c r="H138" s="146" t="s">
        <v>47</v>
      </c>
      <c r="I138" s="148"/>
      <c r="L138" s="144"/>
      <c r="M138" s="149"/>
      <c r="T138" s="150"/>
      <c r="AT138" s="146" t="s">
        <v>139</v>
      </c>
      <c r="AU138" s="146" t="s">
        <v>94</v>
      </c>
      <c r="AV138" s="12" t="s">
        <v>22</v>
      </c>
      <c r="AW138" s="12" t="s">
        <v>45</v>
      </c>
      <c r="AX138" s="12" t="s">
        <v>84</v>
      </c>
      <c r="AY138" s="146" t="s">
        <v>128</v>
      </c>
    </row>
    <row r="139" spans="2:65" s="12" customFormat="1" ht="22.5">
      <c r="B139" s="144"/>
      <c r="D139" s="145" t="s">
        <v>139</v>
      </c>
      <c r="E139" s="146" t="s">
        <v>47</v>
      </c>
      <c r="F139" s="147" t="s">
        <v>397</v>
      </c>
      <c r="H139" s="146" t="s">
        <v>47</v>
      </c>
      <c r="I139" s="148"/>
      <c r="L139" s="144"/>
      <c r="M139" s="149"/>
      <c r="T139" s="150"/>
      <c r="AT139" s="146" t="s">
        <v>139</v>
      </c>
      <c r="AU139" s="146" t="s">
        <v>94</v>
      </c>
      <c r="AV139" s="12" t="s">
        <v>22</v>
      </c>
      <c r="AW139" s="12" t="s">
        <v>45</v>
      </c>
      <c r="AX139" s="12" t="s">
        <v>84</v>
      </c>
      <c r="AY139" s="146" t="s">
        <v>128</v>
      </c>
    </row>
    <row r="140" spans="2:65" s="13" customFormat="1">
      <c r="B140" s="151"/>
      <c r="D140" s="145" t="s">
        <v>139</v>
      </c>
      <c r="E140" s="152" t="s">
        <v>47</v>
      </c>
      <c r="F140" s="153" t="s">
        <v>398</v>
      </c>
      <c r="H140" s="154">
        <v>43.070999999999998</v>
      </c>
      <c r="I140" s="155"/>
      <c r="L140" s="151"/>
      <c r="M140" s="156"/>
      <c r="T140" s="157"/>
      <c r="AT140" s="152" t="s">
        <v>139</v>
      </c>
      <c r="AU140" s="152" t="s">
        <v>94</v>
      </c>
      <c r="AV140" s="13" t="s">
        <v>94</v>
      </c>
      <c r="AW140" s="13" t="s">
        <v>45</v>
      </c>
      <c r="AX140" s="13" t="s">
        <v>84</v>
      </c>
      <c r="AY140" s="152" t="s">
        <v>128</v>
      </c>
    </row>
    <row r="141" spans="2:65" s="12" customFormat="1" ht="22.5">
      <c r="B141" s="144"/>
      <c r="D141" s="145" t="s">
        <v>139</v>
      </c>
      <c r="E141" s="146" t="s">
        <v>47</v>
      </c>
      <c r="F141" s="147" t="s">
        <v>399</v>
      </c>
      <c r="H141" s="146" t="s">
        <v>47</v>
      </c>
      <c r="I141" s="148"/>
      <c r="L141" s="144"/>
      <c r="M141" s="149"/>
      <c r="T141" s="150"/>
      <c r="AT141" s="146" t="s">
        <v>139</v>
      </c>
      <c r="AU141" s="146" t="s">
        <v>94</v>
      </c>
      <c r="AV141" s="12" t="s">
        <v>22</v>
      </c>
      <c r="AW141" s="12" t="s">
        <v>45</v>
      </c>
      <c r="AX141" s="12" t="s">
        <v>84</v>
      </c>
      <c r="AY141" s="146" t="s">
        <v>128</v>
      </c>
    </row>
    <row r="142" spans="2:65" s="13" customFormat="1">
      <c r="B142" s="151"/>
      <c r="D142" s="145" t="s">
        <v>139</v>
      </c>
      <c r="E142" s="152" t="s">
        <v>47</v>
      </c>
      <c r="F142" s="153" t="s">
        <v>400</v>
      </c>
      <c r="H142" s="154">
        <v>34.067</v>
      </c>
      <c r="I142" s="155"/>
      <c r="L142" s="151"/>
      <c r="M142" s="156"/>
      <c r="T142" s="157"/>
      <c r="AT142" s="152" t="s">
        <v>139</v>
      </c>
      <c r="AU142" s="152" t="s">
        <v>94</v>
      </c>
      <c r="AV142" s="13" t="s">
        <v>94</v>
      </c>
      <c r="AW142" s="13" t="s">
        <v>45</v>
      </c>
      <c r="AX142" s="13" t="s">
        <v>84</v>
      </c>
      <c r="AY142" s="152" t="s">
        <v>128</v>
      </c>
    </row>
    <row r="143" spans="2:65" s="14" customFormat="1">
      <c r="B143" s="158"/>
      <c r="D143" s="145" t="s">
        <v>139</v>
      </c>
      <c r="E143" s="159" t="s">
        <v>47</v>
      </c>
      <c r="F143" s="160" t="s">
        <v>159</v>
      </c>
      <c r="H143" s="161">
        <v>77.138000000000005</v>
      </c>
      <c r="I143" s="162"/>
      <c r="L143" s="158"/>
      <c r="M143" s="163"/>
      <c r="T143" s="164"/>
      <c r="AT143" s="159" t="s">
        <v>139</v>
      </c>
      <c r="AU143" s="159" t="s">
        <v>94</v>
      </c>
      <c r="AV143" s="14" t="s">
        <v>135</v>
      </c>
      <c r="AW143" s="14" t="s">
        <v>45</v>
      </c>
      <c r="AX143" s="14" t="s">
        <v>22</v>
      </c>
      <c r="AY143" s="159" t="s">
        <v>128</v>
      </c>
    </row>
    <row r="144" spans="2:65" s="1" customFormat="1" ht="44.25" customHeight="1">
      <c r="B144" s="32"/>
      <c r="C144" s="127" t="s">
        <v>179</v>
      </c>
      <c r="D144" s="127" t="s">
        <v>130</v>
      </c>
      <c r="E144" s="128" t="s">
        <v>160</v>
      </c>
      <c r="F144" s="129" t="s">
        <v>161</v>
      </c>
      <c r="G144" s="130" t="s">
        <v>133</v>
      </c>
      <c r="H144" s="131">
        <v>25.452000000000002</v>
      </c>
      <c r="I144" s="132"/>
      <c r="J144" s="133">
        <f>ROUND(I144*H144,2)</f>
        <v>0</v>
      </c>
      <c r="K144" s="129" t="s">
        <v>134</v>
      </c>
      <c r="L144" s="32"/>
      <c r="M144" s="134" t="s">
        <v>47</v>
      </c>
      <c r="N144" s="135" t="s">
        <v>55</v>
      </c>
      <c r="P144" s="136">
        <f>O144*H144</f>
        <v>0</v>
      </c>
      <c r="Q144" s="136">
        <v>8.0000000000000007E-5</v>
      </c>
      <c r="R144" s="136">
        <f>Q144*H144</f>
        <v>2.0361600000000004E-3</v>
      </c>
      <c r="S144" s="136">
        <v>0.23</v>
      </c>
      <c r="T144" s="137">
        <f>S144*H144</f>
        <v>5.8539600000000007</v>
      </c>
      <c r="AR144" s="138" t="s">
        <v>135</v>
      </c>
      <c r="AT144" s="138" t="s">
        <v>130</v>
      </c>
      <c r="AU144" s="138" t="s">
        <v>94</v>
      </c>
      <c r="AY144" s="16" t="s">
        <v>128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6" t="s">
        <v>22</v>
      </c>
      <c r="BK144" s="139">
        <f>ROUND(I144*H144,2)</f>
        <v>0</v>
      </c>
      <c r="BL144" s="16" t="s">
        <v>135</v>
      </c>
      <c r="BM144" s="138" t="s">
        <v>401</v>
      </c>
    </row>
    <row r="145" spans="2:65" s="1" customFormat="1">
      <c r="B145" s="32"/>
      <c r="D145" s="140" t="s">
        <v>137</v>
      </c>
      <c r="F145" s="141" t="s">
        <v>163</v>
      </c>
      <c r="I145" s="142"/>
      <c r="L145" s="32"/>
      <c r="M145" s="143"/>
      <c r="T145" s="51"/>
      <c r="AT145" s="16" t="s">
        <v>137</v>
      </c>
      <c r="AU145" s="16" t="s">
        <v>94</v>
      </c>
    </row>
    <row r="146" spans="2:65" s="12" customFormat="1">
      <c r="B146" s="144"/>
      <c r="D146" s="145" t="s">
        <v>139</v>
      </c>
      <c r="E146" s="146" t="s">
        <v>47</v>
      </c>
      <c r="F146" s="147" t="s">
        <v>140</v>
      </c>
      <c r="H146" s="146" t="s">
        <v>47</v>
      </c>
      <c r="I146" s="148"/>
      <c r="L146" s="144"/>
      <c r="M146" s="149"/>
      <c r="T146" s="150"/>
      <c r="AT146" s="146" t="s">
        <v>139</v>
      </c>
      <c r="AU146" s="146" t="s">
        <v>94</v>
      </c>
      <c r="AV146" s="12" t="s">
        <v>22</v>
      </c>
      <c r="AW146" s="12" t="s">
        <v>45</v>
      </c>
      <c r="AX146" s="12" t="s">
        <v>84</v>
      </c>
      <c r="AY146" s="146" t="s">
        <v>128</v>
      </c>
    </row>
    <row r="147" spans="2:65" s="12" customFormat="1" ht="22.5">
      <c r="B147" s="144"/>
      <c r="D147" s="145" t="s">
        <v>139</v>
      </c>
      <c r="E147" s="146" t="s">
        <v>47</v>
      </c>
      <c r="F147" s="147" t="s">
        <v>402</v>
      </c>
      <c r="H147" s="146" t="s">
        <v>47</v>
      </c>
      <c r="I147" s="148"/>
      <c r="L147" s="144"/>
      <c r="M147" s="149"/>
      <c r="T147" s="150"/>
      <c r="AT147" s="146" t="s">
        <v>139</v>
      </c>
      <c r="AU147" s="146" t="s">
        <v>94</v>
      </c>
      <c r="AV147" s="12" t="s">
        <v>22</v>
      </c>
      <c r="AW147" s="12" t="s">
        <v>45</v>
      </c>
      <c r="AX147" s="12" t="s">
        <v>84</v>
      </c>
      <c r="AY147" s="146" t="s">
        <v>128</v>
      </c>
    </row>
    <row r="148" spans="2:65" s="13" customFormat="1">
      <c r="B148" s="151"/>
      <c r="D148" s="145" t="s">
        <v>139</v>
      </c>
      <c r="E148" s="152" t="s">
        <v>47</v>
      </c>
      <c r="F148" s="153" t="s">
        <v>403</v>
      </c>
      <c r="H148" s="154">
        <v>25.452000000000002</v>
      </c>
      <c r="I148" s="155"/>
      <c r="L148" s="151"/>
      <c r="M148" s="156"/>
      <c r="T148" s="157"/>
      <c r="AT148" s="152" t="s">
        <v>139</v>
      </c>
      <c r="AU148" s="152" t="s">
        <v>94</v>
      </c>
      <c r="AV148" s="13" t="s">
        <v>94</v>
      </c>
      <c r="AW148" s="13" t="s">
        <v>45</v>
      </c>
      <c r="AX148" s="13" t="s">
        <v>22</v>
      </c>
      <c r="AY148" s="152" t="s">
        <v>128</v>
      </c>
    </row>
    <row r="149" spans="2:65" s="1" customFormat="1" ht="24.2" customHeight="1">
      <c r="B149" s="32"/>
      <c r="C149" s="127" t="s">
        <v>185</v>
      </c>
      <c r="D149" s="127" t="s">
        <v>130</v>
      </c>
      <c r="E149" s="128" t="s">
        <v>404</v>
      </c>
      <c r="F149" s="129" t="s">
        <v>405</v>
      </c>
      <c r="G149" s="130" t="s">
        <v>133</v>
      </c>
      <c r="H149" s="131">
        <v>13.081</v>
      </c>
      <c r="I149" s="132"/>
      <c r="J149" s="133">
        <f>ROUND(I149*H149,2)</f>
        <v>0</v>
      </c>
      <c r="K149" s="129" t="s">
        <v>134</v>
      </c>
      <c r="L149" s="32"/>
      <c r="M149" s="134" t="s">
        <v>47</v>
      </c>
      <c r="N149" s="135" t="s">
        <v>55</v>
      </c>
      <c r="P149" s="136">
        <f>O149*H149</f>
        <v>0</v>
      </c>
      <c r="Q149" s="136">
        <v>0</v>
      </c>
      <c r="R149" s="136">
        <f>Q149*H149</f>
        <v>0</v>
      </c>
      <c r="S149" s="136">
        <v>0</v>
      </c>
      <c r="T149" s="137">
        <f>S149*H149</f>
        <v>0</v>
      </c>
      <c r="AR149" s="138" t="s">
        <v>135</v>
      </c>
      <c r="AT149" s="138" t="s">
        <v>130</v>
      </c>
      <c r="AU149" s="138" t="s">
        <v>94</v>
      </c>
      <c r="AY149" s="16" t="s">
        <v>128</v>
      </c>
      <c r="BE149" s="139">
        <f>IF(N149="základní",J149,0)</f>
        <v>0</v>
      </c>
      <c r="BF149" s="139">
        <f>IF(N149="snížená",J149,0)</f>
        <v>0</v>
      </c>
      <c r="BG149" s="139">
        <f>IF(N149="zákl. přenesená",J149,0)</f>
        <v>0</v>
      </c>
      <c r="BH149" s="139">
        <f>IF(N149="sníž. přenesená",J149,0)</f>
        <v>0</v>
      </c>
      <c r="BI149" s="139">
        <f>IF(N149="nulová",J149,0)</f>
        <v>0</v>
      </c>
      <c r="BJ149" s="16" t="s">
        <v>22</v>
      </c>
      <c r="BK149" s="139">
        <f>ROUND(I149*H149,2)</f>
        <v>0</v>
      </c>
      <c r="BL149" s="16" t="s">
        <v>135</v>
      </c>
      <c r="BM149" s="138" t="s">
        <v>406</v>
      </c>
    </row>
    <row r="150" spans="2:65" s="1" customFormat="1">
      <c r="B150" s="32"/>
      <c r="D150" s="140" t="s">
        <v>137</v>
      </c>
      <c r="F150" s="141" t="s">
        <v>407</v>
      </c>
      <c r="I150" s="142"/>
      <c r="L150" s="32"/>
      <c r="M150" s="143"/>
      <c r="T150" s="51"/>
      <c r="AT150" s="16" t="s">
        <v>137</v>
      </c>
      <c r="AU150" s="16" t="s">
        <v>94</v>
      </c>
    </row>
    <row r="151" spans="2:65" s="12" customFormat="1">
      <c r="B151" s="144"/>
      <c r="D151" s="145" t="s">
        <v>139</v>
      </c>
      <c r="E151" s="146" t="s">
        <v>47</v>
      </c>
      <c r="F151" s="147" t="s">
        <v>140</v>
      </c>
      <c r="H151" s="146" t="s">
        <v>47</v>
      </c>
      <c r="I151" s="148"/>
      <c r="L151" s="144"/>
      <c r="M151" s="149"/>
      <c r="T151" s="150"/>
      <c r="AT151" s="146" t="s">
        <v>139</v>
      </c>
      <c r="AU151" s="146" t="s">
        <v>94</v>
      </c>
      <c r="AV151" s="12" t="s">
        <v>22</v>
      </c>
      <c r="AW151" s="12" t="s">
        <v>45</v>
      </c>
      <c r="AX151" s="12" t="s">
        <v>84</v>
      </c>
      <c r="AY151" s="146" t="s">
        <v>128</v>
      </c>
    </row>
    <row r="152" spans="2:65" s="12" customFormat="1" ht="22.5">
      <c r="B152" s="144"/>
      <c r="D152" s="145" t="s">
        <v>139</v>
      </c>
      <c r="E152" s="146" t="s">
        <v>47</v>
      </c>
      <c r="F152" s="147" t="s">
        <v>408</v>
      </c>
      <c r="H152" s="146" t="s">
        <v>47</v>
      </c>
      <c r="I152" s="148"/>
      <c r="L152" s="144"/>
      <c r="M152" s="149"/>
      <c r="T152" s="150"/>
      <c r="AT152" s="146" t="s">
        <v>139</v>
      </c>
      <c r="AU152" s="146" t="s">
        <v>94</v>
      </c>
      <c r="AV152" s="12" t="s">
        <v>22</v>
      </c>
      <c r="AW152" s="12" t="s">
        <v>45</v>
      </c>
      <c r="AX152" s="12" t="s">
        <v>84</v>
      </c>
      <c r="AY152" s="146" t="s">
        <v>128</v>
      </c>
    </row>
    <row r="153" spans="2:65" s="13" customFormat="1">
      <c r="B153" s="151"/>
      <c r="D153" s="145" t="s">
        <v>139</v>
      </c>
      <c r="E153" s="152" t="s">
        <v>47</v>
      </c>
      <c r="F153" s="153" t="s">
        <v>409</v>
      </c>
      <c r="H153" s="154">
        <v>13.081</v>
      </c>
      <c r="I153" s="155"/>
      <c r="L153" s="151"/>
      <c r="M153" s="156"/>
      <c r="T153" s="157"/>
      <c r="AT153" s="152" t="s">
        <v>139</v>
      </c>
      <c r="AU153" s="152" t="s">
        <v>94</v>
      </c>
      <c r="AV153" s="13" t="s">
        <v>94</v>
      </c>
      <c r="AW153" s="13" t="s">
        <v>45</v>
      </c>
      <c r="AX153" s="13" t="s">
        <v>22</v>
      </c>
      <c r="AY153" s="152" t="s">
        <v>128</v>
      </c>
    </row>
    <row r="154" spans="2:65" s="1" customFormat="1" ht="55.5" customHeight="1">
      <c r="B154" s="32"/>
      <c r="C154" s="127" t="s">
        <v>188</v>
      </c>
      <c r="D154" s="127" t="s">
        <v>130</v>
      </c>
      <c r="E154" s="128" t="s">
        <v>410</v>
      </c>
      <c r="F154" s="129" t="s">
        <v>411</v>
      </c>
      <c r="G154" s="130" t="s">
        <v>133</v>
      </c>
      <c r="H154" s="131">
        <v>13.081</v>
      </c>
      <c r="I154" s="132"/>
      <c r="J154" s="133">
        <f>ROUND(I154*H154,2)</f>
        <v>0</v>
      </c>
      <c r="K154" s="129" t="s">
        <v>134</v>
      </c>
      <c r="L154" s="32"/>
      <c r="M154" s="134" t="s">
        <v>47</v>
      </c>
      <c r="N154" s="135" t="s">
        <v>55</v>
      </c>
      <c r="P154" s="136">
        <f>O154*H154</f>
        <v>0</v>
      </c>
      <c r="Q154" s="136">
        <v>0</v>
      </c>
      <c r="R154" s="136">
        <f>Q154*H154</f>
        <v>0</v>
      </c>
      <c r="S154" s="136">
        <v>0</v>
      </c>
      <c r="T154" s="137">
        <f>S154*H154</f>
        <v>0</v>
      </c>
      <c r="AR154" s="138" t="s">
        <v>135</v>
      </c>
      <c r="AT154" s="138" t="s">
        <v>130</v>
      </c>
      <c r="AU154" s="138" t="s">
        <v>94</v>
      </c>
      <c r="AY154" s="16" t="s">
        <v>128</v>
      </c>
      <c r="BE154" s="139">
        <f>IF(N154="základní",J154,0)</f>
        <v>0</v>
      </c>
      <c r="BF154" s="139">
        <f>IF(N154="snížená",J154,0)</f>
        <v>0</v>
      </c>
      <c r="BG154" s="139">
        <f>IF(N154="zákl. přenesená",J154,0)</f>
        <v>0</v>
      </c>
      <c r="BH154" s="139">
        <f>IF(N154="sníž. přenesená",J154,0)</f>
        <v>0</v>
      </c>
      <c r="BI154" s="139">
        <f>IF(N154="nulová",J154,0)</f>
        <v>0</v>
      </c>
      <c r="BJ154" s="16" t="s">
        <v>22</v>
      </c>
      <c r="BK154" s="139">
        <f>ROUND(I154*H154,2)</f>
        <v>0</v>
      </c>
      <c r="BL154" s="16" t="s">
        <v>135</v>
      </c>
      <c r="BM154" s="138" t="s">
        <v>412</v>
      </c>
    </row>
    <row r="155" spans="2:65" s="1" customFormat="1">
      <c r="B155" s="32"/>
      <c r="D155" s="140" t="s">
        <v>137</v>
      </c>
      <c r="F155" s="141" t="s">
        <v>413</v>
      </c>
      <c r="I155" s="142"/>
      <c r="L155" s="32"/>
      <c r="M155" s="143"/>
      <c r="T155" s="51"/>
      <c r="AT155" s="16" t="s">
        <v>137</v>
      </c>
      <c r="AU155" s="16" t="s">
        <v>94</v>
      </c>
    </row>
    <row r="156" spans="2:65" s="12" customFormat="1">
      <c r="B156" s="144"/>
      <c r="D156" s="145" t="s">
        <v>139</v>
      </c>
      <c r="E156" s="146" t="s">
        <v>47</v>
      </c>
      <c r="F156" s="147" t="s">
        <v>140</v>
      </c>
      <c r="H156" s="146" t="s">
        <v>47</v>
      </c>
      <c r="I156" s="148"/>
      <c r="L156" s="144"/>
      <c r="M156" s="149"/>
      <c r="T156" s="150"/>
      <c r="AT156" s="146" t="s">
        <v>139</v>
      </c>
      <c r="AU156" s="146" t="s">
        <v>94</v>
      </c>
      <c r="AV156" s="12" t="s">
        <v>22</v>
      </c>
      <c r="AW156" s="12" t="s">
        <v>45</v>
      </c>
      <c r="AX156" s="12" t="s">
        <v>84</v>
      </c>
      <c r="AY156" s="146" t="s">
        <v>128</v>
      </c>
    </row>
    <row r="157" spans="2:65" s="12" customFormat="1" ht="22.5">
      <c r="B157" s="144"/>
      <c r="D157" s="145" t="s">
        <v>139</v>
      </c>
      <c r="E157" s="146" t="s">
        <v>47</v>
      </c>
      <c r="F157" s="147" t="s">
        <v>408</v>
      </c>
      <c r="H157" s="146" t="s">
        <v>47</v>
      </c>
      <c r="I157" s="148"/>
      <c r="L157" s="144"/>
      <c r="M157" s="149"/>
      <c r="T157" s="150"/>
      <c r="AT157" s="146" t="s">
        <v>139</v>
      </c>
      <c r="AU157" s="146" t="s">
        <v>94</v>
      </c>
      <c r="AV157" s="12" t="s">
        <v>22</v>
      </c>
      <c r="AW157" s="12" t="s">
        <v>45</v>
      </c>
      <c r="AX157" s="12" t="s">
        <v>84</v>
      </c>
      <c r="AY157" s="146" t="s">
        <v>128</v>
      </c>
    </row>
    <row r="158" spans="2:65" s="13" customFormat="1">
      <c r="B158" s="151"/>
      <c r="D158" s="145" t="s">
        <v>139</v>
      </c>
      <c r="E158" s="152" t="s">
        <v>47</v>
      </c>
      <c r="F158" s="153" t="s">
        <v>409</v>
      </c>
      <c r="H158" s="154">
        <v>13.081</v>
      </c>
      <c r="I158" s="155"/>
      <c r="L158" s="151"/>
      <c r="M158" s="156"/>
      <c r="T158" s="157"/>
      <c r="AT158" s="152" t="s">
        <v>139</v>
      </c>
      <c r="AU158" s="152" t="s">
        <v>94</v>
      </c>
      <c r="AV158" s="13" t="s">
        <v>94</v>
      </c>
      <c r="AW158" s="13" t="s">
        <v>45</v>
      </c>
      <c r="AX158" s="13" t="s">
        <v>22</v>
      </c>
      <c r="AY158" s="152" t="s">
        <v>128</v>
      </c>
    </row>
    <row r="159" spans="2:65" s="1" customFormat="1" ht="37.9" customHeight="1">
      <c r="B159" s="32"/>
      <c r="C159" s="127" t="s">
        <v>27</v>
      </c>
      <c r="D159" s="127" t="s">
        <v>130</v>
      </c>
      <c r="E159" s="128" t="s">
        <v>414</v>
      </c>
      <c r="F159" s="129" t="s">
        <v>415</v>
      </c>
      <c r="G159" s="130" t="s">
        <v>133</v>
      </c>
      <c r="H159" s="131">
        <v>13.081</v>
      </c>
      <c r="I159" s="132"/>
      <c r="J159" s="133">
        <f>ROUND(I159*H159,2)</f>
        <v>0</v>
      </c>
      <c r="K159" s="129" t="s">
        <v>134</v>
      </c>
      <c r="L159" s="32"/>
      <c r="M159" s="134" t="s">
        <v>47</v>
      </c>
      <c r="N159" s="135" t="s">
        <v>55</v>
      </c>
      <c r="P159" s="136">
        <f>O159*H159</f>
        <v>0</v>
      </c>
      <c r="Q159" s="136">
        <v>0</v>
      </c>
      <c r="R159" s="136">
        <f>Q159*H159</f>
        <v>0</v>
      </c>
      <c r="S159" s="136">
        <v>0</v>
      </c>
      <c r="T159" s="137">
        <f>S159*H159</f>
        <v>0</v>
      </c>
      <c r="AR159" s="138" t="s">
        <v>135</v>
      </c>
      <c r="AT159" s="138" t="s">
        <v>130</v>
      </c>
      <c r="AU159" s="138" t="s">
        <v>94</v>
      </c>
      <c r="AY159" s="16" t="s">
        <v>128</v>
      </c>
      <c r="BE159" s="139">
        <f>IF(N159="základní",J159,0)</f>
        <v>0</v>
      </c>
      <c r="BF159" s="139">
        <f>IF(N159="snížená",J159,0)</f>
        <v>0</v>
      </c>
      <c r="BG159" s="139">
        <f>IF(N159="zákl. přenesená",J159,0)</f>
        <v>0</v>
      </c>
      <c r="BH159" s="139">
        <f>IF(N159="sníž. přenesená",J159,0)</f>
        <v>0</v>
      </c>
      <c r="BI159" s="139">
        <f>IF(N159="nulová",J159,0)</f>
        <v>0</v>
      </c>
      <c r="BJ159" s="16" t="s">
        <v>22</v>
      </c>
      <c r="BK159" s="139">
        <f>ROUND(I159*H159,2)</f>
        <v>0</v>
      </c>
      <c r="BL159" s="16" t="s">
        <v>135</v>
      </c>
      <c r="BM159" s="138" t="s">
        <v>416</v>
      </c>
    </row>
    <row r="160" spans="2:65" s="1" customFormat="1">
      <c r="B160" s="32"/>
      <c r="D160" s="140" t="s">
        <v>137</v>
      </c>
      <c r="F160" s="141" t="s">
        <v>417</v>
      </c>
      <c r="I160" s="142"/>
      <c r="L160" s="32"/>
      <c r="M160" s="143"/>
      <c r="T160" s="51"/>
      <c r="AT160" s="16" t="s">
        <v>137</v>
      </c>
      <c r="AU160" s="16" t="s">
        <v>94</v>
      </c>
    </row>
    <row r="161" spans="2:65" s="12" customFormat="1">
      <c r="B161" s="144"/>
      <c r="D161" s="145" t="s">
        <v>139</v>
      </c>
      <c r="E161" s="146" t="s">
        <v>47</v>
      </c>
      <c r="F161" s="147" t="s">
        <v>140</v>
      </c>
      <c r="H161" s="146" t="s">
        <v>47</v>
      </c>
      <c r="I161" s="148"/>
      <c r="L161" s="144"/>
      <c r="M161" s="149"/>
      <c r="T161" s="150"/>
      <c r="AT161" s="146" t="s">
        <v>139</v>
      </c>
      <c r="AU161" s="146" t="s">
        <v>94</v>
      </c>
      <c r="AV161" s="12" t="s">
        <v>22</v>
      </c>
      <c r="AW161" s="12" t="s">
        <v>45</v>
      </c>
      <c r="AX161" s="12" t="s">
        <v>84</v>
      </c>
      <c r="AY161" s="146" t="s">
        <v>128</v>
      </c>
    </row>
    <row r="162" spans="2:65" s="12" customFormat="1" ht="22.5">
      <c r="B162" s="144"/>
      <c r="D162" s="145" t="s">
        <v>139</v>
      </c>
      <c r="E162" s="146" t="s">
        <v>47</v>
      </c>
      <c r="F162" s="147" t="s">
        <v>408</v>
      </c>
      <c r="H162" s="146" t="s">
        <v>47</v>
      </c>
      <c r="I162" s="148"/>
      <c r="L162" s="144"/>
      <c r="M162" s="149"/>
      <c r="T162" s="150"/>
      <c r="AT162" s="146" t="s">
        <v>139</v>
      </c>
      <c r="AU162" s="146" t="s">
        <v>94</v>
      </c>
      <c r="AV162" s="12" t="s">
        <v>22</v>
      </c>
      <c r="AW162" s="12" t="s">
        <v>45</v>
      </c>
      <c r="AX162" s="12" t="s">
        <v>84</v>
      </c>
      <c r="AY162" s="146" t="s">
        <v>128</v>
      </c>
    </row>
    <row r="163" spans="2:65" s="13" customFormat="1">
      <c r="B163" s="151"/>
      <c r="D163" s="145" t="s">
        <v>139</v>
      </c>
      <c r="E163" s="152" t="s">
        <v>47</v>
      </c>
      <c r="F163" s="153" t="s">
        <v>409</v>
      </c>
      <c r="H163" s="154">
        <v>13.081</v>
      </c>
      <c r="I163" s="155"/>
      <c r="L163" s="151"/>
      <c r="M163" s="156"/>
      <c r="T163" s="157"/>
      <c r="AT163" s="152" t="s">
        <v>139</v>
      </c>
      <c r="AU163" s="152" t="s">
        <v>94</v>
      </c>
      <c r="AV163" s="13" t="s">
        <v>94</v>
      </c>
      <c r="AW163" s="13" t="s">
        <v>45</v>
      </c>
      <c r="AX163" s="13" t="s">
        <v>22</v>
      </c>
      <c r="AY163" s="152" t="s">
        <v>128</v>
      </c>
    </row>
    <row r="164" spans="2:65" s="1" customFormat="1" ht="37.9" customHeight="1">
      <c r="B164" s="32"/>
      <c r="C164" s="127" t="s">
        <v>199</v>
      </c>
      <c r="D164" s="127" t="s">
        <v>130</v>
      </c>
      <c r="E164" s="128" t="s">
        <v>418</v>
      </c>
      <c r="F164" s="129" t="s">
        <v>419</v>
      </c>
      <c r="G164" s="130" t="s">
        <v>133</v>
      </c>
      <c r="H164" s="131">
        <v>13.081</v>
      </c>
      <c r="I164" s="132"/>
      <c r="J164" s="133">
        <f>ROUND(I164*H164,2)</f>
        <v>0</v>
      </c>
      <c r="K164" s="129" t="s">
        <v>134</v>
      </c>
      <c r="L164" s="32"/>
      <c r="M164" s="134" t="s">
        <v>47</v>
      </c>
      <c r="N164" s="135" t="s">
        <v>55</v>
      </c>
      <c r="P164" s="136">
        <f>O164*H164</f>
        <v>0</v>
      </c>
      <c r="Q164" s="136">
        <v>0</v>
      </c>
      <c r="R164" s="136">
        <f>Q164*H164</f>
        <v>0</v>
      </c>
      <c r="S164" s="136">
        <v>0</v>
      </c>
      <c r="T164" s="137">
        <f>S164*H164</f>
        <v>0</v>
      </c>
      <c r="AR164" s="138" t="s">
        <v>135</v>
      </c>
      <c r="AT164" s="138" t="s">
        <v>130</v>
      </c>
      <c r="AU164" s="138" t="s">
        <v>94</v>
      </c>
      <c r="AY164" s="16" t="s">
        <v>128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6" t="s">
        <v>22</v>
      </c>
      <c r="BK164" s="139">
        <f>ROUND(I164*H164,2)</f>
        <v>0</v>
      </c>
      <c r="BL164" s="16" t="s">
        <v>135</v>
      </c>
      <c r="BM164" s="138" t="s">
        <v>420</v>
      </c>
    </row>
    <row r="165" spans="2:65" s="1" customFormat="1">
      <c r="B165" s="32"/>
      <c r="D165" s="140" t="s">
        <v>137</v>
      </c>
      <c r="F165" s="141" t="s">
        <v>421</v>
      </c>
      <c r="I165" s="142"/>
      <c r="L165" s="32"/>
      <c r="M165" s="143"/>
      <c r="T165" s="51"/>
      <c r="AT165" s="16" t="s">
        <v>137</v>
      </c>
      <c r="AU165" s="16" t="s">
        <v>94</v>
      </c>
    </row>
    <row r="166" spans="2:65" s="12" customFormat="1">
      <c r="B166" s="144"/>
      <c r="D166" s="145" t="s">
        <v>139</v>
      </c>
      <c r="E166" s="146" t="s">
        <v>47</v>
      </c>
      <c r="F166" s="147" t="s">
        <v>140</v>
      </c>
      <c r="H166" s="146" t="s">
        <v>47</v>
      </c>
      <c r="I166" s="148"/>
      <c r="L166" s="144"/>
      <c r="M166" s="149"/>
      <c r="T166" s="150"/>
      <c r="AT166" s="146" t="s">
        <v>139</v>
      </c>
      <c r="AU166" s="146" t="s">
        <v>94</v>
      </c>
      <c r="AV166" s="12" t="s">
        <v>22</v>
      </c>
      <c r="AW166" s="12" t="s">
        <v>45</v>
      </c>
      <c r="AX166" s="12" t="s">
        <v>84</v>
      </c>
      <c r="AY166" s="146" t="s">
        <v>128</v>
      </c>
    </row>
    <row r="167" spans="2:65" s="12" customFormat="1">
      <c r="B167" s="144"/>
      <c r="D167" s="145" t="s">
        <v>139</v>
      </c>
      <c r="E167" s="146" t="s">
        <v>47</v>
      </c>
      <c r="F167" s="147" t="s">
        <v>422</v>
      </c>
      <c r="H167" s="146" t="s">
        <v>47</v>
      </c>
      <c r="I167" s="148"/>
      <c r="L167" s="144"/>
      <c r="M167" s="149"/>
      <c r="T167" s="150"/>
      <c r="AT167" s="146" t="s">
        <v>139</v>
      </c>
      <c r="AU167" s="146" t="s">
        <v>94</v>
      </c>
      <c r="AV167" s="12" t="s">
        <v>22</v>
      </c>
      <c r="AW167" s="12" t="s">
        <v>45</v>
      </c>
      <c r="AX167" s="12" t="s">
        <v>84</v>
      </c>
      <c r="AY167" s="146" t="s">
        <v>128</v>
      </c>
    </row>
    <row r="168" spans="2:65" s="13" customFormat="1">
      <c r="B168" s="151"/>
      <c r="D168" s="145" t="s">
        <v>139</v>
      </c>
      <c r="E168" s="152" t="s">
        <v>47</v>
      </c>
      <c r="F168" s="153" t="s">
        <v>409</v>
      </c>
      <c r="H168" s="154">
        <v>13.081</v>
      </c>
      <c r="I168" s="155"/>
      <c r="L168" s="151"/>
      <c r="M168" s="156"/>
      <c r="T168" s="157"/>
      <c r="AT168" s="152" t="s">
        <v>139</v>
      </c>
      <c r="AU168" s="152" t="s">
        <v>94</v>
      </c>
      <c r="AV168" s="13" t="s">
        <v>94</v>
      </c>
      <c r="AW168" s="13" t="s">
        <v>45</v>
      </c>
      <c r="AX168" s="13" t="s">
        <v>22</v>
      </c>
      <c r="AY168" s="152" t="s">
        <v>128</v>
      </c>
    </row>
    <row r="169" spans="2:65" s="1" customFormat="1" ht="16.5" customHeight="1">
      <c r="B169" s="32"/>
      <c r="C169" s="165" t="s">
        <v>205</v>
      </c>
      <c r="D169" s="165" t="s">
        <v>316</v>
      </c>
      <c r="E169" s="166" t="s">
        <v>423</v>
      </c>
      <c r="F169" s="167" t="s">
        <v>424</v>
      </c>
      <c r="G169" s="168" t="s">
        <v>425</v>
      </c>
      <c r="H169" s="169">
        <v>0.26200000000000001</v>
      </c>
      <c r="I169" s="170"/>
      <c r="J169" s="171">
        <f>ROUND(I169*H169,2)</f>
        <v>0</v>
      </c>
      <c r="K169" s="167" t="s">
        <v>134</v>
      </c>
      <c r="L169" s="172"/>
      <c r="M169" s="173" t="s">
        <v>47</v>
      </c>
      <c r="N169" s="174" t="s">
        <v>55</v>
      </c>
      <c r="P169" s="136">
        <f>O169*H169</f>
        <v>0</v>
      </c>
      <c r="Q169" s="136">
        <v>1E-3</v>
      </c>
      <c r="R169" s="136">
        <f>Q169*H169</f>
        <v>2.6200000000000003E-4</v>
      </c>
      <c r="S169" s="136">
        <v>0</v>
      </c>
      <c r="T169" s="137">
        <f>S169*H169</f>
        <v>0</v>
      </c>
      <c r="AR169" s="138" t="s">
        <v>185</v>
      </c>
      <c r="AT169" s="138" t="s">
        <v>316</v>
      </c>
      <c r="AU169" s="138" t="s">
        <v>94</v>
      </c>
      <c r="AY169" s="16" t="s">
        <v>128</v>
      </c>
      <c r="BE169" s="139">
        <f>IF(N169="základní",J169,0)</f>
        <v>0</v>
      </c>
      <c r="BF169" s="139">
        <f>IF(N169="snížená",J169,0)</f>
        <v>0</v>
      </c>
      <c r="BG169" s="139">
        <f>IF(N169="zákl. přenesená",J169,0)</f>
        <v>0</v>
      </c>
      <c r="BH169" s="139">
        <f>IF(N169="sníž. přenesená",J169,0)</f>
        <v>0</v>
      </c>
      <c r="BI169" s="139">
        <f>IF(N169="nulová",J169,0)</f>
        <v>0</v>
      </c>
      <c r="BJ169" s="16" t="s">
        <v>22</v>
      </c>
      <c r="BK169" s="139">
        <f>ROUND(I169*H169,2)</f>
        <v>0</v>
      </c>
      <c r="BL169" s="16" t="s">
        <v>135</v>
      </c>
      <c r="BM169" s="138" t="s">
        <v>426</v>
      </c>
    </row>
    <row r="170" spans="2:65" s="12" customFormat="1">
      <c r="B170" s="144"/>
      <c r="D170" s="145" t="s">
        <v>139</v>
      </c>
      <c r="E170" s="146" t="s">
        <v>47</v>
      </c>
      <c r="F170" s="147" t="s">
        <v>140</v>
      </c>
      <c r="H170" s="146" t="s">
        <v>47</v>
      </c>
      <c r="I170" s="148"/>
      <c r="L170" s="144"/>
      <c r="M170" s="149"/>
      <c r="T170" s="150"/>
      <c r="AT170" s="146" t="s">
        <v>139</v>
      </c>
      <c r="AU170" s="146" t="s">
        <v>94</v>
      </c>
      <c r="AV170" s="12" t="s">
        <v>22</v>
      </c>
      <c r="AW170" s="12" t="s">
        <v>45</v>
      </c>
      <c r="AX170" s="12" t="s">
        <v>84</v>
      </c>
      <c r="AY170" s="146" t="s">
        <v>128</v>
      </c>
    </row>
    <row r="171" spans="2:65" s="12" customFormat="1" ht="22.5">
      <c r="B171" s="144"/>
      <c r="D171" s="145" t="s">
        <v>139</v>
      </c>
      <c r="E171" s="146" t="s">
        <v>47</v>
      </c>
      <c r="F171" s="147" t="s">
        <v>427</v>
      </c>
      <c r="H171" s="146" t="s">
        <v>47</v>
      </c>
      <c r="I171" s="148"/>
      <c r="L171" s="144"/>
      <c r="M171" s="149"/>
      <c r="T171" s="150"/>
      <c r="AT171" s="146" t="s">
        <v>139</v>
      </c>
      <c r="AU171" s="146" t="s">
        <v>94</v>
      </c>
      <c r="AV171" s="12" t="s">
        <v>22</v>
      </c>
      <c r="AW171" s="12" t="s">
        <v>45</v>
      </c>
      <c r="AX171" s="12" t="s">
        <v>84</v>
      </c>
      <c r="AY171" s="146" t="s">
        <v>128</v>
      </c>
    </row>
    <row r="172" spans="2:65" s="13" customFormat="1">
      <c r="B172" s="151"/>
      <c r="D172" s="145" t="s">
        <v>139</v>
      </c>
      <c r="E172" s="152" t="s">
        <v>47</v>
      </c>
      <c r="F172" s="153" t="s">
        <v>428</v>
      </c>
      <c r="H172" s="154">
        <v>0.26200000000000001</v>
      </c>
      <c r="I172" s="155"/>
      <c r="L172" s="151"/>
      <c r="M172" s="156"/>
      <c r="T172" s="157"/>
      <c r="AT172" s="152" t="s">
        <v>139</v>
      </c>
      <c r="AU172" s="152" t="s">
        <v>94</v>
      </c>
      <c r="AV172" s="13" t="s">
        <v>94</v>
      </c>
      <c r="AW172" s="13" t="s">
        <v>45</v>
      </c>
      <c r="AX172" s="13" t="s">
        <v>22</v>
      </c>
      <c r="AY172" s="152" t="s">
        <v>128</v>
      </c>
    </row>
    <row r="173" spans="2:65" s="1" customFormat="1" ht="24.2" customHeight="1">
      <c r="B173" s="32"/>
      <c r="C173" s="127" t="s">
        <v>211</v>
      </c>
      <c r="D173" s="127" t="s">
        <v>130</v>
      </c>
      <c r="E173" s="128" t="s">
        <v>429</v>
      </c>
      <c r="F173" s="129" t="s">
        <v>430</v>
      </c>
      <c r="G173" s="130" t="s">
        <v>133</v>
      </c>
      <c r="H173" s="131">
        <v>13.081</v>
      </c>
      <c r="I173" s="132"/>
      <c r="J173" s="133">
        <f>ROUND(I173*H173,2)</f>
        <v>0</v>
      </c>
      <c r="K173" s="129" t="s">
        <v>134</v>
      </c>
      <c r="L173" s="32"/>
      <c r="M173" s="134" t="s">
        <v>47</v>
      </c>
      <c r="N173" s="135" t="s">
        <v>55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AR173" s="138" t="s">
        <v>135</v>
      </c>
      <c r="AT173" s="138" t="s">
        <v>130</v>
      </c>
      <c r="AU173" s="138" t="s">
        <v>94</v>
      </c>
      <c r="AY173" s="16" t="s">
        <v>128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6" t="s">
        <v>22</v>
      </c>
      <c r="BK173" s="139">
        <f>ROUND(I173*H173,2)</f>
        <v>0</v>
      </c>
      <c r="BL173" s="16" t="s">
        <v>135</v>
      </c>
      <c r="BM173" s="138" t="s">
        <v>431</v>
      </c>
    </row>
    <row r="174" spans="2:65" s="1" customFormat="1">
      <c r="B174" s="32"/>
      <c r="D174" s="140" t="s">
        <v>137</v>
      </c>
      <c r="F174" s="141" t="s">
        <v>432</v>
      </c>
      <c r="I174" s="142"/>
      <c r="L174" s="32"/>
      <c r="M174" s="143"/>
      <c r="T174" s="51"/>
      <c r="AT174" s="16" t="s">
        <v>137</v>
      </c>
      <c r="AU174" s="16" t="s">
        <v>94</v>
      </c>
    </row>
    <row r="175" spans="2:65" s="12" customFormat="1">
      <c r="B175" s="144"/>
      <c r="D175" s="145" t="s">
        <v>139</v>
      </c>
      <c r="E175" s="146" t="s">
        <v>47</v>
      </c>
      <c r="F175" s="147" t="s">
        <v>140</v>
      </c>
      <c r="H175" s="146" t="s">
        <v>47</v>
      </c>
      <c r="I175" s="148"/>
      <c r="L175" s="144"/>
      <c r="M175" s="149"/>
      <c r="T175" s="150"/>
      <c r="AT175" s="146" t="s">
        <v>139</v>
      </c>
      <c r="AU175" s="146" t="s">
        <v>94</v>
      </c>
      <c r="AV175" s="12" t="s">
        <v>22</v>
      </c>
      <c r="AW175" s="12" t="s">
        <v>45</v>
      </c>
      <c r="AX175" s="12" t="s">
        <v>84</v>
      </c>
      <c r="AY175" s="146" t="s">
        <v>128</v>
      </c>
    </row>
    <row r="176" spans="2:65" s="12" customFormat="1" ht="22.5">
      <c r="B176" s="144"/>
      <c r="D176" s="145" t="s">
        <v>139</v>
      </c>
      <c r="E176" s="146" t="s">
        <v>47</v>
      </c>
      <c r="F176" s="147" t="s">
        <v>408</v>
      </c>
      <c r="H176" s="146" t="s">
        <v>47</v>
      </c>
      <c r="I176" s="148"/>
      <c r="L176" s="144"/>
      <c r="M176" s="149"/>
      <c r="T176" s="150"/>
      <c r="AT176" s="146" t="s">
        <v>139</v>
      </c>
      <c r="AU176" s="146" t="s">
        <v>94</v>
      </c>
      <c r="AV176" s="12" t="s">
        <v>22</v>
      </c>
      <c r="AW176" s="12" t="s">
        <v>45</v>
      </c>
      <c r="AX176" s="12" t="s">
        <v>84</v>
      </c>
      <c r="AY176" s="146" t="s">
        <v>128</v>
      </c>
    </row>
    <row r="177" spans="2:65" s="13" customFormat="1">
      <c r="B177" s="151"/>
      <c r="D177" s="145" t="s">
        <v>139</v>
      </c>
      <c r="E177" s="152" t="s">
        <v>47</v>
      </c>
      <c r="F177" s="153" t="s">
        <v>409</v>
      </c>
      <c r="H177" s="154">
        <v>13.081</v>
      </c>
      <c r="I177" s="155"/>
      <c r="L177" s="151"/>
      <c r="M177" s="156"/>
      <c r="T177" s="157"/>
      <c r="AT177" s="152" t="s">
        <v>139</v>
      </c>
      <c r="AU177" s="152" t="s">
        <v>94</v>
      </c>
      <c r="AV177" s="13" t="s">
        <v>94</v>
      </c>
      <c r="AW177" s="13" t="s">
        <v>45</v>
      </c>
      <c r="AX177" s="13" t="s">
        <v>22</v>
      </c>
      <c r="AY177" s="152" t="s">
        <v>128</v>
      </c>
    </row>
    <row r="178" spans="2:65" s="1" customFormat="1" ht="24.2" customHeight="1">
      <c r="B178" s="32"/>
      <c r="C178" s="127" t="s">
        <v>220</v>
      </c>
      <c r="D178" s="127" t="s">
        <v>130</v>
      </c>
      <c r="E178" s="128" t="s">
        <v>433</v>
      </c>
      <c r="F178" s="129" t="s">
        <v>434</v>
      </c>
      <c r="G178" s="130" t="s">
        <v>133</v>
      </c>
      <c r="H178" s="131">
        <v>13.081</v>
      </c>
      <c r="I178" s="132"/>
      <c r="J178" s="133">
        <f>ROUND(I178*H178,2)</f>
        <v>0</v>
      </c>
      <c r="K178" s="129" t="s">
        <v>134</v>
      </c>
      <c r="L178" s="32"/>
      <c r="M178" s="134" t="s">
        <v>47</v>
      </c>
      <c r="N178" s="135" t="s">
        <v>55</v>
      </c>
      <c r="P178" s="136">
        <f>O178*H178</f>
        <v>0</v>
      </c>
      <c r="Q178" s="136">
        <v>0</v>
      </c>
      <c r="R178" s="136">
        <f>Q178*H178</f>
        <v>0</v>
      </c>
      <c r="S178" s="136">
        <v>0</v>
      </c>
      <c r="T178" s="137">
        <f>S178*H178</f>
        <v>0</v>
      </c>
      <c r="AR178" s="138" t="s">
        <v>135</v>
      </c>
      <c r="AT178" s="138" t="s">
        <v>130</v>
      </c>
      <c r="AU178" s="138" t="s">
        <v>94</v>
      </c>
      <c r="AY178" s="16" t="s">
        <v>128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6" t="s">
        <v>22</v>
      </c>
      <c r="BK178" s="139">
        <f>ROUND(I178*H178,2)</f>
        <v>0</v>
      </c>
      <c r="BL178" s="16" t="s">
        <v>135</v>
      </c>
      <c r="BM178" s="138" t="s">
        <v>435</v>
      </c>
    </row>
    <row r="179" spans="2:65" s="1" customFormat="1">
      <c r="B179" s="32"/>
      <c r="D179" s="140" t="s">
        <v>137</v>
      </c>
      <c r="F179" s="141" t="s">
        <v>436</v>
      </c>
      <c r="I179" s="142"/>
      <c r="L179" s="32"/>
      <c r="M179" s="143"/>
      <c r="T179" s="51"/>
      <c r="AT179" s="16" t="s">
        <v>137</v>
      </c>
      <c r="AU179" s="16" t="s">
        <v>94</v>
      </c>
    </row>
    <row r="180" spans="2:65" s="12" customFormat="1">
      <c r="B180" s="144"/>
      <c r="D180" s="145" t="s">
        <v>139</v>
      </c>
      <c r="E180" s="146" t="s">
        <v>47</v>
      </c>
      <c r="F180" s="147" t="s">
        <v>140</v>
      </c>
      <c r="H180" s="146" t="s">
        <v>47</v>
      </c>
      <c r="I180" s="148"/>
      <c r="L180" s="144"/>
      <c r="M180" s="149"/>
      <c r="T180" s="150"/>
      <c r="AT180" s="146" t="s">
        <v>139</v>
      </c>
      <c r="AU180" s="146" t="s">
        <v>94</v>
      </c>
      <c r="AV180" s="12" t="s">
        <v>22</v>
      </c>
      <c r="AW180" s="12" t="s">
        <v>45</v>
      </c>
      <c r="AX180" s="12" t="s">
        <v>84</v>
      </c>
      <c r="AY180" s="146" t="s">
        <v>128</v>
      </c>
    </row>
    <row r="181" spans="2:65" s="12" customFormat="1" ht="22.5">
      <c r="B181" s="144"/>
      <c r="D181" s="145" t="s">
        <v>139</v>
      </c>
      <c r="E181" s="146" t="s">
        <v>47</v>
      </c>
      <c r="F181" s="147" t="s">
        <v>408</v>
      </c>
      <c r="H181" s="146" t="s">
        <v>47</v>
      </c>
      <c r="I181" s="148"/>
      <c r="L181" s="144"/>
      <c r="M181" s="149"/>
      <c r="T181" s="150"/>
      <c r="AT181" s="146" t="s">
        <v>139</v>
      </c>
      <c r="AU181" s="146" t="s">
        <v>94</v>
      </c>
      <c r="AV181" s="12" t="s">
        <v>22</v>
      </c>
      <c r="AW181" s="12" t="s">
        <v>45</v>
      </c>
      <c r="AX181" s="12" t="s">
        <v>84</v>
      </c>
      <c r="AY181" s="146" t="s">
        <v>128</v>
      </c>
    </row>
    <row r="182" spans="2:65" s="13" customFormat="1">
      <c r="B182" s="151"/>
      <c r="D182" s="145" t="s">
        <v>139</v>
      </c>
      <c r="E182" s="152" t="s">
        <v>47</v>
      </c>
      <c r="F182" s="153" t="s">
        <v>409</v>
      </c>
      <c r="H182" s="154">
        <v>13.081</v>
      </c>
      <c r="I182" s="155"/>
      <c r="L182" s="151"/>
      <c r="M182" s="156"/>
      <c r="T182" s="157"/>
      <c r="AT182" s="152" t="s">
        <v>139</v>
      </c>
      <c r="AU182" s="152" t="s">
        <v>94</v>
      </c>
      <c r="AV182" s="13" t="s">
        <v>94</v>
      </c>
      <c r="AW182" s="13" t="s">
        <v>45</v>
      </c>
      <c r="AX182" s="13" t="s">
        <v>22</v>
      </c>
      <c r="AY182" s="152" t="s">
        <v>128</v>
      </c>
    </row>
    <row r="183" spans="2:65" s="1" customFormat="1" ht="21.75" customHeight="1">
      <c r="B183" s="32"/>
      <c r="C183" s="127" t="s">
        <v>8</v>
      </c>
      <c r="D183" s="127" t="s">
        <v>130</v>
      </c>
      <c r="E183" s="128" t="s">
        <v>437</v>
      </c>
      <c r="F183" s="129" t="s">
        <v>438</v>
      </c>
      <c r="G183" s="130" t="s">
        <v>133</v>
      </c>
      <c r="H183" s="131">
        <v>13.081</v>
      </c>
      <c r="I183" s="132"/>
      <c r="J183" s="133">
        <f>ROUND(I183*H183,2)</f>
        <v>0</v>
      </c>
      <c r="K183" s="129" t="s">
        <v>134</v>
      </c>
      <c r="L183" s="32"/>
      <c r="M183" s="134" t="s">
        <v>47</v>
      </c>
      <c r="N183" s="135" t="s">
        <v>55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AR183" s="138" t="s">
        <v>135</v>
      </c>
      <c r="AT183" s="138" t="s">
        <v>130</v>
      </c>
      <c r="AU183" s="138" t="s">
        <v>94</v>
      </c>
      <c r="AY183" s="16" t="s">
        <v>128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6" t="s">
        <v>22</v>
      </c>
      <c r="BK183" s="139">
        <f>ROUND(I183*H183,2)</f>
        <v>0</v>
      </c>
      <c r="BL183" s="16" t="s">
        <v>135</v>
      </c>
      <c r="BM183" s="138" t="s">
        <v>439</v>
      </c>
    </row>
    <row r="184" spans="2:65" s="1" customFormat="1">
      <c r="B184" s="32"/>
      <c r="D184" s="140" t="s">
        <v>137</v>
      </c>
      <c r="F184" s="141" t="s">
        <v>440</v>
      </c>
      <c r="I184" s="142"/>
      <c r="L184" s="32"/>
      <c r="M184" s="143"/>
      <c r="T184" s="51"/>
      <c r="AT184" s="16" t="s">
        <v>137</v>
      </c>
      <c r="AU184" s="16" t="s">
        <v>94</v>
      </c>
    </row>
    <row r="185" spans="2:65" s="12" customFormat="1">
      <c r="B185" s="144"/>
      <c r="D185" s="145" t="s">
        <v>139</v>
      </c>
      <c r="E185" s="146" t="s">
        <v>47</v>
      </c>
      <c r="F185" s="147" t="s">
        <v>140</v>
      </c>
      <c r="H185" s="146" t="s">
        <v>47</v>
      </c>
      <c r="I185" s="148"/>
      <c r="L185" s="144"/>
      <c r="M185" s="149"/>
      <c r="T185" s="150"/>
      <c r="AT185" s="146" t="s">
        <v>139</v>
      </c>
      <c r="AU185" s="146" t="s">
        <v>94</v>
      </c>
      <c r="AV185" s="12" t="s">
        <v>22</v>
      </c>
      <c r="AW185" s="12" t="s">
        <v>45</v>
      </c>
      <c r="AX185" s="12" t="s">
        <v>84</v>
      </c>
      <c r="AY185" s="146" t="s">
        <v>128</v>
      </c>
    </row>
    <row r="186" spans="2:65" s="12" customFormat="1" ht="22.5">
      <c r="B186" s="144"/>
      <c r="D186" s="145" t="s">
        <v>139</v>
      </c>
      <c r="E186" s="146" t="s">
        <v>47</v>
      </c>
      <c r="F186" s="147" t="s">
        <v>408</v>
      </c>
      <c r="H186" s="146" t="s">
        <v>47</v>
      </c>
      <c r="I186" s="148"/>
      <c r="L186" s="144"/>
      <c r="M186" s="149"/>
      <c r="T186" s="150"/>
      <c r="AT186" s="146" t="s">
        <v>139</v>
      </c>
      <c r="AU186" s="146" t="s">
        <v>94</v>
      </c>
      <c r="AV186" s="12" t="s">
        <v>22</v>
      </c>
      <c r="AW186" s="12" t="s">
        <v>45</v>
      </c>
      <c r="AX186" s="12" t="s">
        <v>84</v>
      </c>
      <c r="AY186" s="146" t="s">
        <v>128</v>
      </c>
    </row>
    <row r="187" spans="2:65" s="13" customFormat="1">
      <c r="B187" s="151"/>
      <c r="D187" s="145" t="s">
        <v>139</v>
      </c>
      <c r="E187" s="152" t="s">
        <v>47</v>
      </c>
      <c r="F187" s="153" t="s">
        <v>409</v>
      </c>
      <c r="H187" s="154">
        <v>13.081</v>
      </c>
      <c r="I187" s="155"/>
      <c r="L187" s="151"/>
      <c r="M187" s="156"/>
      <c r="T187" s="157"/>
      <c r="AT187" s="152" t="s">
        <v>139</v>
      </c>
      <c r="AU187" s="152" t="s">
        <v>94</v>
      </c>
      <c r="AV187" s="13" t="s">
        <v>94</v>
      </c>
      <c r="AW187" s="13" t="s">
        <v>45</v>
      </c>
      <c r="AX187" s="13" t="s">
        <v>22</v>
      </c>
      <c r="AY187" s="152" t="s">
        <v>128</v>
      </c>
    </row>
    <row r="188" spans="2:65" s="1" customFormat="1" ht="21.75" customHeight="1">
      <c r="B188" s="32"/>
      <c r="C188" s="127" t="s">
        <v>233</v>
      </c>
      <c r="D188" s="127" t="s">
        <v>130</v>
      </c>
      <c r="E188" s="128" t="s">
        <v>441</v>
      </c>
      <c r="F188" s="129" t="s">
        <v>442</v>
      </c>
      <c r="G188" s="130" t="s">
        <v>133</v>
      </c>
      <c r="H188" s="131">
        <v>13.081</v>
      </c>
      <c r="I188" s="132"/>
      <c r="J188" s="133">
        <f>ROUND(I188*H188,2)</f>
        <v>0</v>
      </c>
      <c r="K188" s="129" t="s">
        <v>134</v>
      </c>
      <c r="L188" s="32"/>
      <c r="M188" s="134" t="s">
        <v>47</v>
      </c>
      <c r="N188" s="135" t="s">
        <v>55</v>
      </c>
      <c r="P188" s="136">
        <f>O188*H188</f>
        <v>0</v>
      </c>
      <c r="Q188" s="136">
        <v>0</v>
      </c>
      <c r="R188" s="136">
        <f>Q188*H188</f>
        <v>0</v>
      </c>
      <c r="S188" s="136">
        <v>0</v>
      </c>
      <c r="T188" s="137">
        <f>S188*H188</f>
        <v>0</v>
      </c>
      <c r="AR188" s="138" t="s">
        <v>135</v>
      </c>
      <c r="AT188" s="138" t="s">
        <v>130</v>
      </c>
      <c r="AU188" s="138" t="s">
        <v>94</v>
      </c>
      <c r="AY188" s="16" t="s">
        <v>128</v>
      </c>
      <c r="BE188" s="139">
        <f>IF(N188="základní",J188,0)</f>
        <v>0</v>
      </c>
      <c r="BF188" s="139">
        <f>IF(N188="snížená",J188,0)</f>
        <v>0</v>
      </c>
      <c r="BG188" s="139">
        <f>IF(N188="zákl. přenesená",J188,0)</f>
        <v>0</v>
      </c>
      <c r="BH188" s="139">
        <f>IF(N188="sníž. přenesená",J188,0)</f>
        <v>0</v>
      </c>
      <c r="BI188" s="139">
        <f>IF(N188="nulová",J188,0)</f>
        <v>0</v>
      </c>
      <c r="BJ188" s="16" t="s">
        <v>22</v>
      </c>
      <c r="BK188" s="139">
        <f>ROUND(I188*H188,2)</f>
        <v>0</v>
      </c>
      <c r="BL188" s="16" t="s">
        <v>135</v>
      </c>
      <c r="BM188" s="138" t="s">
        <v>443</v>
      </c>
    </row>
    <row r="189" spans="2:65" s="1" customFormat="1">
      <c r="B189" s="32"/>
      <c r="D189" s="140" t="s">
        <v>137</v>
      </c>
      <c r="F189" s="141" t="s">
        <v>444</v>
      </c>
      <c r="I189" s="142"/>
      <c r="L189" s="32"/>
      <c r="M189" s="143"/>
      <c r="T189" s="51"/>
      <c r="AT189" s="16" t="s">
        <v>137</v>
      </c>
      <c r="AU189" s="16" t="s">
        <v>94</v>
      </c>
    </row>
    <row r="190" spans="2:65" s="12" customFormat="1">
      <c r="B190" s="144"/>
      <c r="D190" s="145" t="s">
        <v>139</v>
      </c>
      <c r="E190" s="146" t="s">
        <v>47</v>
      </c>
      <c r="F190" s="147" t="s">
        <v>140</v>
      </c>
      <c r="H190" s="146" t="s">
        <v>47</v>
      </c>
      <c r="I190" s="148"/>
      <c r="L190" s="144"/>
      <c r="M190" s="149"/>
      <c r="T190" s="150"/>
      <c r="AT190" s="146" t="s">
        <v>139</v>
      </c>
      <c r="AU190" s="146" t="s">
        <v>94</v>
      </c>
      <c r="AV190" s="12" t="s">
        <v>22</v>
      </c>
      <c r="AW190" s="12" t="s">
        <v>45</v>
      </c>
      <c r="AX190" s="12" t="s">
        <v>84</v>
      </c>
      <c r="AY190" s="146" t="s">
        <v>128</v>
      </c>
    </row>
    <row r="191" spans="2:65" s="12" customFormat="1" ht="22.5">
      <c r="B191" s="144"/>
      <c r="D191" s="145" t="s">
        <v>139</v>
      </c>
      <c r="E191" s="146" t="s">
        <v>47</v>
      </c>
      <c r="F191" s="147" t="s">
        <v>408</v>
      </c>
      <c r="H191" s="146" t="s">
        <v>47</v>
      </c>
      <c r="I191" s="148"/>
      <c r="L191" s="144"/>
      <c r="M191" s="149"/>
      <c r="T191" s="150"/>
      <c r="AT191" s="146" t="s">
        <v>139</v>
      </c>
      <c r="AU191" s="146" t="s">
        <v>94</v>
      </c>
      <c r="AV191" s="12" t="s">
        <v>22</v>
      </c>
      <c r="AW191" s="12" t="s">
        <v>45</v>
      </c>
      <c r="AX191" s="12" t="s">
        <v>84</v>
      </c>
      <c r="AY191" s="146" t="s">
        <v>128</v>
      </c>
    </row>
    <row r="192" spans="2:65" s="13" customFormat="1">
      <c r="B192" s="151"/>
      <c r="D192" s="145" t="s">
        <v>139</v>
      </c>
      <c r="E192" s="152" t="s">
        <v>47</v>
      </c>
      <c r="F192" s="153" t="s">
        <v>409</v>
      </c>
      <c r="H192" s="154">
        <v>13.081</v>
      </c>
      <c r="I192" s="155"/>
      <c r="L192" s="151"/>
      <c r="M192" s="156"/>
      <c r="T192" s="157"/>
      <c r="AT192" s="152" t="s">
        <v>139</v>
      </c>
      <c r="AU192" s="152" t="s">
        <v>94</v>
      </c>
      <c r="AV192" s="13" t="s">
        <v>94</v>
      </c>
      <c r="AW192" s="13" t="s">
        <v>45</v>
      </c>
      <c r="AX192" s="13" t="s">
        <v>22</v>
      </c>
      <c r="AY192" s="152" t="s">
        <v>128</v>
      </c>
    </row>
    <row r="193" spans="2:65" s="1" customFormat="1" ht="49.15" customHeight="1">
      <c r="B193" s="32"/>
      <c r="C193" s="127" t="s">
        <v>241</v>
      </c>
      <c r="D193" s="127" t="s">
        <v>130</v>
      </c>
      <c r="E193" s="128" t="s">
        <v>445</v>
      </c>
      <c r="F193" s="129" t="s">
        <v>446</v>
      </c>
      <c r="G193" s="130" t="s">
        <v>133</v>
      </c>
      <c r="H193" s="131">
        <v>13.081</v>
      </c>
      <c r="I193" s="132"/>
      <c r="J193" s="133">
        <f>ROUND(I193*H193,2)</f>
        <v>0</v>
      </c>
      <c r="K193" s="129" t="s">
        <v>134</v>
      </c>
      <c r="L193" s="32"/>
      <c r="M193" s="134" t="s">
        <v>47</v>
      </c>
      <c r="N193" s="135" t="s">
        <v>55</v>
      </c>
      <c r="P193" s="136">
        <f>O193*H193</f>
        <v>0</v>
      </c>
      <c r="Q193" s="136">
        <v>0</v>
      </c>
      <c r="R193" s="136">
        <f>Q193*H193</f>
        <v>0</v>
      </c>
      <c r="S193" s="136">
        <v>0</v>
      </c>
      <c r="T193" s="137">
        <f>S193*H193</f>
        <v>0</v>
      </c>
      <c r="AR193" s="138" t="s">
        <v>135</v>
      </c>
      <c r="AT193" s="138" t="s">
        <v>130</v>
      </c>
      <c r="AU193" s="138" t="s">
        <v>94</v>
      </c>
      <c r="AY193" s="16" t="s">
        <v>128</v>
      </c>
      <c r="BE193" s="139">
        <f>IF(N193="základní",J193,0)</f>
        <v>0</v>
      </c>
      <c r="BF193" s="139">
        <f>IF(N193="snížená",J193,0)</f>
        <v>0</v>
      </c>
      <c r="BG193" s="139">
        <f>IF(N193="zákl. přenesená",J193,0)</f>
        <v>0</v>
      </c>
      <c r="BH193" s="139">
        <f>IF(N193="sníž. přenesená",J193,0)</f>
        <v>0</v>
      </c>
      <c r="BI193" s="139">
        <f>IF(N193="nulová",J193,0)</f>
        <v>0</v>
      </c>
      <c r="BJ193" s="16" t="s">
        <v>22</v>
      </c>
      <c r="BK193" s="139">
        <f>ROUND(I193*H193,2)</f>
        <v>0</v>
      </c>
      <c r="BL193" s="16" t="s">
        <v>135</v>
      </c>
      <c r="BM193" s="138" t="s">
        <v>447</v>
      </c>
    </row>
    <row r="194" spans="2:65" s="1" customFormat="1">
      <c r="B194" s="32"/>
      <c r="D194" s="140" t="s">
        <v>137</v>
      </c>
      <c r="F194" s="141" t="s">
        <v>448</v>
      </c>
      <c r="I194" s="142"/>
      <c r="L194" s="32"/>
      <c r="M194" s="143"/>
      <c r="T194" s="51"/>
      <c r="AT194" s="16" t="s">
        <v>137</v>
      </c>
      <c r="AU194" s="16" t="s">
        <v>94</v>
      </c>
    </row>
    <row r="195" spans="2:65" s="12" customFormat="1">
      <c r="B195" s="144"/>
      <c r="D195" s="145" t="s">
        <v>139</v>
      </c>
      <c r="E195" s="146" t="s">
        <v>47</v>
      </c>
      <c r="F195" s="147" t="s">
        <v>140</v>
      </c>
      <c r="H195" s="146" t="s">
        <v>47</v>
      </c>
      <c r="I195" s="148"/>
      <c r="L195" s="144"/>
      <c r="M195" s="149"/>
      <c r="T195" s="150"/>
      <c r="AT195" s="146" t="s">
        <v>139</v>
      </c>
      <c r="AU195" s="146" t="s">
        <v>94</v>
      </c>
      <c r="AV195" s="12" t="s">
        <v>22</v>
      </c>
      <c r="AW195" s="12" t="s">
        <v>45</v>
      </c>
      <c r="AX195" s="12" t="s">
        <v>84</v>
      </c>
      <c r="AY195" s="146" t="s">
        <v>128</v>
      </c>
    </row>
    <row r="196" spans="2:65" s="12" customFormat="1" ht="22.5">
      <c r="B196" s="144"/>
      <c r="D196" s="145" t="s">
        <v>139</v>
      </c>
      <c r="E196" s="146" t="s">
        <v>47</v>
      </c>
      <c r="F196" s="147" t="s">
        <v>408</v>
      </c>
      <c r="H196" s="146" t="s">
        <v>47</v>
      </c>
      <c r="I196" s="148"/>
      <c r="L196" s="144"/>
      <c r="M196" s="149"/>
      <c r="T196" s="150"/>
      <c r="AT196" s="146" t="s">
        <v>139</v>
      </c>
      <c r="AU196" s="146" t="s">
        <v>94</v>
      </c>
      <c r="AV196" s="12" t="s">
        <v>22</v>
      </c>
      <c r="AW196" s="12" t="s">
        <v>45</v>
      </c>
      <c r="AX196" s="12" t="s">
        <v>84</v>
      </c>
      <c r="AY196" s="146" t="s">
        <v>128</v>
      </c>
    </row>
    <row r="197" spans="2:65" s="13" customFormat="1">
      <c r="B197" s="151"/>
      <c r="D197" s="145" t="s">
        <v>139</v>
      </c>
      <c r="E197" s="152" t="s">
        <v>47</v>
      </c>
      <c r="F197" s="153" t="s">
        <v>409</v>
      </c>
      <c r="H197" s="154">
        <v>13.081</v>
      </c>
      <c r="I197" s="155"/>
      <c r="L197" s="151"/>
      <c r="M197" s="156"/>
      <c r="T197" s="157"/>
      <c r="AT197" s="152" t="s">
        <v>139</v>
      </c>
      <c r="AU197" s="152" t="s">
        <v>94</v>
      </c>
      <c r="AV197" s="13" t="s">
        <v>94</v>
      </c>
      <c r="AW197" s="13" t="s">
        <v>45</v>
      </c>
      <c r="AX197" s="13" t="s">
        <v>22</v>
      </c>
      <c r="AY197" s="152" t="s">
        <v>128</v>
      </c>
    </row>
    <row r="198" spans="2:65" s="1" customFormat="1" ht="33" customHeight="1">
      <c r="B198" s="32"/>
      <c r="C198" s="127" t="s">
        <v>248</v>
      </c>
      <c r="D198" s="127" t="s">
        <v>130</v>
      </c>
      <c r="E198" s="128" t="s">
        <v>449</v>
      </c>
      <c r="F198" s="129" t="s">
        <v>450</v>
      </c>
      <c r="G198" s="130" t="s">
        <v>133</v>
      </c>
      <c r="H198" s="131">
        <v>13.081</v>
      </c>
      <c r="I198" s="132"/>
      <c r="J198" s="133">
        <f>ROUND(I198*H198,2)</f>
        <v>0</v>
      </c>
      <c r="K198" s="129" t="s">
        <v>134</v>
      </c>
      <c r="L198" s="32"/>
      <c r="M198" s="134" t="s">
        <v>47</v>
      </c>
      <c r="N198" s="135" t="s">
        <v>55</v>
      </c>
      <c r="P198" s="136">
        <f>O198*H198</f>
        <v>0</v>
      </c>
      <c r="Q198" s="136">
        <v>0</v>
      </c>
      <c r="R198" s="136">
        <f>Q198*H198</f>
        <v>0</v>
      </c>
      <c r="S198" s="136">
        <v>0</v>
      </c>
      <c r="T198" s="137">
        <f>S198*H198</f>
        <v>0</v>
      </c>
      <c r="AR198" s="138" t="s">
        <v>135</v>
      </c>
      <c r="AT198" s="138" t="s">
        <v>130</v>
      </c>
      <c r="AU198" s="138" t="s">
        <v>94</v>
      </c>
      <c r="AY198" s="16" t="s">
        <v>128</v>
      </c>
      <c r="BE198" s="139">
        <f>IF(N198="základní",J198,0)</f>
        <v>0</v>
      </c>
      <c r="BF198" s="139">
        <f>IF(N198="snížená",J198,0)</f>
        <v>0</v>
      </c>
      <c r="BG198" s="139">
        <f>IF(N198="zákl. přenesená",J198,0)</f>
        <v>0</v>
      </c>
      <c r="BH198" s="139">
        <f>IF(N198="sníž. přenesená",J198,0)</f>
        <v>0</v>
      </c>
      <c r="BI198" s="139">
        <f>IF(N198="nulová",J198,0)</f>
        <v>0</v>
      </c>
      <c r="BJ198" s="16" t="s">
        <v>22</v>
      </c>
      <c r="BK198" s="139">
        <f>ROUND(I198*H198,2)</f>
        <v>0</v>
      </c>
      <c r="BL198" s="16" t="s">
        <v>135</v>
      </c>
      <c r="BM198" s="138" t="s">
        <v>451</v>
      </c>
    </row>
    <row r="199" spans="2:65" s="1" customFormat="1">
      <c r="B199" s="32"/>
      <c r="D199" s="140" t="s">
        <v>137</v>
      </c>
      <c r="F199" s="141" t="s">
        <v>452</v>
      </c>
      <c r="I199" s="142"/>
      <c r="L199" s="32"/>
      <c r="M199" s="143"/>
      <c r="T199" s="51"/>
      <c r="AT199" s="16" t="s">
        <v>137</v>
      </c>
      <c r="AU199" s="16" t="s">
        <v>94</v>
      </c>
    </row>
    <row r="200" spans="2:65" s="12" customFormat="1">
      <c r="B200" s="144"/>
      <c r="D200" s="145" t="s">
        <v>139</v>
      </c>
      <c r="E200" s="146" t="s">
        <v>47</v>
      </c>
      <c r="F200" s="147" t="s">
        <v>140</v>
      </c>
      <c r="H200" s="146" t="s">
        <v>47</v>
      </c>
      <c r="I200" s="148"/>
      <c r="L200" s="144"/>
      <c r="M200" s="149"/>
      <c r="T200" s="150"/>
      <c r="AT200" s="146" t="s">
        <v>139</v>
      </c>
      <c r="AU200" s="146" t="s">
        <v>94</v>
      </c>
      <c r="AV200" s="12" t="s">
        <v>22</v>
      </c>
      <c r="AW200" s="12" t="s">
        <v>45</v>
      </c>
      <c r="AX200" s="12" t="s">
        <v>84</v>
      </c>
      <c r="AY200" s="146" t="s">
        <v>128</v>
      </c>
    </row>
    <row r="201" spans="2:65" s="12" customFormat="1" ht="22.5">
      <c r="B201" s="144"/>
      <c r="D201" s="145" t="s">
        <v>139</v>
      </c>
      <c r="E201" s="146" t="s">
        <v>47</v>
      </c>
      <c r="F201" s="147" t="s">
        <v>408</v>
      </c>
      <c r="H201" s="146" t="s">
        <v>47</v>
      </c>
      <c r="I201" s="148"/>
      <c r="L201" s="144"/>
      <c r="M201" s="149"/>
      <c r="T201" s="150"/>
      <c r="AT201" s="146" t="s">
        <v>139</v>
      </c>
      <c r="AU201" s="146" t="s">
        <v>94</v>
      </c>
      <c r="AV201" s="12" t="s">
        <v>22</v>
      </c>
      <c r="AW201" s="12" t="s">
        <v>45</v>
      </c>
      <c r="AX201" s="12" t="s">
        <v>84</v>
      </c>
      <c r="AY201" s="146" t="s">
        <v>128</v>
      </c>
    </row>
    <row r="202" spans="2:65" s="13" customFormat="1">
      <c r="B202" s="151"/>
      <c r="D202" s="145" t="s">
        <v>139</v>
      </c>
      <c r="E202" s="152" t="s">
        <v>47</v>
      </c>
      <c r="F202" s="153" t="s">
        <v>409</v>
      </c>
      <c r="H202" s="154">
        <v>13.081</v>
      </c>
      <c r="I202" s="155"/>
      <c r="L202" s="151"/>
      <c r="M202" s="156"/>
      <c r="T202" s="157"/>
      <c r="AT202" s="152" t="s">
        <v>139</v>
      </c>
      <c r="AU202" s="152" t="s">
        <v>94</v>
      </c>
      <c r="AV202" s="13" t="s">
        <v>94</v>
      </c>
      <c r="AW202" s="13" t="s">
        <v>45</v>
      </c>
      <c r="AX202" s="13" t="s">
        <v>22</v>
      </c>
      <c r="AY202" s="152" t="s">
        <v>128</v>
      </c>
    </row>
    <row r="203" spans="2:65" s="1" customFormat="1" ht="24.2" customHeight="1">
      <c r="B203" s="32"/>
      <c r="C203" s="127" t="s">
        <v>254</v>
      </c>
      <c r="D203" s="127" t="s">
        <v>130</v>
      </c>
      <c r="E203" s="128" t="s">
        <v>453</v>
      </c>
      <c r="F203" s="129" t="s">
        <v>454</v>
      </c>
      <c r="G203" s="130" t="s">
        <v>133</v>
      </c>
      <c r="H203" s="131">
        <v>13.081</v>
      </c>
      <c r="I203" s="132"/>
      <c r="J203" s="133">
        <f>ROUND(I203*H203,2)</f>
        <v>0</v>
      </c>
      <c r="K203" s="129" t="s">
        <v>134</v>
      </c>
      <c r="L203" s="32"/>
      <c r="M203" s="134" t="s">
        <v>47</v>
      </c>
      <c r="N203" s="135" t="s">
        <v>55</v>
      </c>
      <c r="P203" s="136">
        <f>O203*H203</f>
        <v>0</v>
      </c>
      <c r="Q203" s="136">
        <v>0</v>
      </c>
      <c r="R203" s="136">
        <f>Q203*H203</f>
        <v>0</v>
      </c>
      <c r="S203" s="136">
        <v>0</v>
      </c>
      <c r="T203" s="137">
        <f>S203*H203</f>
        <v>0</v>
      </c>
      <c r="AR203" s="138" t="s">
        <v>135</v>
      </c>
      <c r="AT203" s="138" t="s">
        <v>130</v>
      </c>
      <c r="AU203" s="138" t="s">
        <v>94</v>
      </c>
      <c r="AY203" s="16" t="s">
        <v>128</v>
      </c>
      <c r="BE203" s="139">
        <f>IF(N203="základní",J203,0)</f>
        <v>0</v>
      </c>
      <c r="BF203" s="139">
        <f>IF(N203="snížená",J203,0)</f>
        <v>0</v>
      </c>
      <c r="BG203" s="139">
        <f>IF(N203="zákl. přenesená",J203,0)</f>
        <v>0</v>
      </c>
      <c r="BH203" s="139">
        <f>IF(N203="sníž. přenesená",J203,0)</f>
        <v>0</v>
      </c>
      <c r="BI203" s="139">
        <f>IF(N203="nulová",J203,0)</f>
        <v>0</v>
      </c>
      <c r="BJ203" s="16" t="s">
        <v>22</v>
      </c>
      <c r="BK203" s="139">
        <f>ROUND(I203*H203,2)</f>
        <v>0</v>
      </c>
      <c r="BL203" s="16" t="s">
        <v>135</v>
      </c>
      <c r="BM203" s="138" t="s">
        <v>455</v>
      </c>
    </row>
    <row r="204" spans="2:65" s="1" customFormat="1">
      <c r="B204" s="32"/>
      <c r="D204" s="140" t="s">
        <v>137</v>
      </c>
      <c r="F204" s="141" t="s">
        <v>456</v>
      </c>
      <c r="I204" s="142"/>
      <c r="L204" s="32"/>
      <c r="M204" s="143"/>
      <c r="T204" s="51"/>
      <c r="AT204" s="16" t="s">
        <v>137</v>
      </c>
      <c r="AU204" s="16" t="s">
        <v>94</v>
      </c>
    </row>
    <row r="205" spans="2:65" s="12" customFormat="1">
      <c r="B205" s="144"/>
      <c r="D205" s="145" t="s">
        <v>139</v>
      </c>
      <c r="E205" s="146" t="s">
        <v>47</v>
      </c>
      <c r="F205" s="147" t="s">
        <v>140</v>
      </c>
      <c r="H205" s="146" t="s">
        <v>47</v>
      </c>
      <c r="I205" s="148"/>
      <c r="L205" s="144"/>
      <c r="M205" s="149"/>
      <c r="T205" s="150"/>
      <c r="AT205" s="146" t="s">
        <v>139</v>
      </c>
      <c r="AU205" s="146" t="s">
        <v>94</v>
      </c>
      <c r="AV205" s="12" t="s">
        <v>22</v>
      </c>
      <c r="AW205" s="12" t="s">
        <v>45</v>
      </c>
      <c r="AX205" s="12" t="s">
        <v>84</v>
      </c>
      <c r="AY205" s="146" t="s">
        <v>128</v>
      </c>
    </row>
    <row r="206" spans="2:65" s="12" customFormat="1" ht="22.5">
      <c r="B206" s="144"/>
      <c r="D206" s="145" t="s">
        <v>139</v>
      </c>
      <c r="E206" s="146" t="s">
        <v>47</v>
      </c>
      <c r="F206" s="147" t="s">
        <v>408</v>
      </c>
      <c r="H206" s="146" t="s">
        <v>47</v>
      </c>
      <c r="I206" s="148"/>
      <c r="L206" s="144"/>
      <c r="M206" s="149"/>
      <c r="T206" s="150"/>
      <c r="AT206" s="146" t="s">
        <v>139</v>
      </c>
      <c r="AU206" s="146" t="s">
        <v>94</v>
      </c>
      <c r="AV206" s="12" t="s">
        <v>22</v>
      </c>
      <c r="AW206" s="12" t="s">
        <v>45</v>
      </c>
      <c r="AX206" s="12" t="s">
        <v>84</v>
      </c>
      <c r="AY206" s="146" t="s">
        <v>128</v>
      </c>
    </row>
    <row r="207" spans="2:65" s="13" customFormat="1">
      <c r="B207" s="151"/>
      <c r="D207" s="145" t="s">
        <v>139</v>
      </c>
      <c r="E207" s="152" t="s">
        <v>47</v>
      </c>
      <c r="F207" s="153" t="s">
        <v>409</v>
      </c>
      <c r="H207" s="154">
        <v>13.081</v>
      </c>
      <c r="I207" s="155"/>
      <c r="L207" s="151"/>
      <c r="M207" s="156"/>
      <c r="T207" s="157"/>
      <c r="AT207" s="152" t="s">
        <v>139</v>
      </c>
      <c r="AU207" s="152" t="s">
        <v>94</v>
      </c>
      <c r="AV207" s="13" t="s">
        <v>94</v>
      </c>
      <c r="AW207" s="13" t="s">
        <v>45</v>
      </c>
      <c r="AX207" s="13" t="s">
        <v>22</v>
      </c>
      <c r="AY207" s="152" t="s">
        <v>128</v>
      </c>
    </row>
    <row r="208" spans="2:65" s="1" customFormat="1" ht="21.75" customHeight="1">
      <c r="B208" s="32"/>
      <c r="C208" s="127" t="s">
        <v>259</v>
      </c>
      <c r="D208" s="127" t="s">
        <v>130</v>
      </c>
      <c r="E208" s="128" t="s">
        <v>457</v>
      </c>
      <c r="F208" s="129" t="s">
        <v>458</v>
      </c>
      <c r="G208" s="130" t="s">
        <v>353</v>
      </c>
      <c r="H208" s="131">
        <v>0.105</v>
      </c>
      <c r="I208" s="132"/>
      <c r="J208" s="133">
        <f>ROUND(I208*H208,2)</f>
        <v>0</v>
      </c>
      <c r="K208" s="129" t="s">
        <v>134</v>
      </c>
      <c r="L208" s="32"/>
      <c r="M208" s="134" t="s">
        <v>47</v>
      </c>
      <c r="N208" s="135" t="s">
        <v>55</v>
      </c>
      <c r="P208" s="136">
        <f>O208*H208</f>
        <v>0</v>
      </c>
      <c r="Q208" s="136">
        <v>0</v>
      </c>
      <c r="R208" s="136">
        <f>Q208*H208</f>
        <v>0</v>
      </c>
      <c r="S208" s="136">
        <v>0</v>
      </c>
      <c r="T208" s="137">
        <f>S208*H208</f>
        <v>0</v>
      </c>
      <c r="AR208" s="138" t="s">
        <v>135</v>
      </c>
      <c r="AT208" s="138" t="s">
        <v>130</v>
      </c>
      <c r="AU208" s="138" t="s">
        <v>94</v>
      </c>
      <c r="AY208" s="16" t="s">
        <v>128</v>
      </c>
      <c r="BE208" s="139">
        <f>IF(N208="základní",J208,0)</f>
        <v>0</v>
      </c>
      <c r="BF208" s="139">
        <f>IF(N208="snížená",J208,0)</f>
        <v>0</v>
      </c>
      <c r="BG208" s="139">
        <f>IF(N208="zákl. přenesená",J208,0)</f>
        <v>0</v>
      </c>
      <c r="BH208" s="139">
        <f>IF(N208="sníž. přenesená",J208,0)</f>
        <v>0</v>
      </c>
      <c r="BI208" s="139">
        <f>IF(N208="nulová",J208,0)</f>
        <v>0</v>
      </c>
      <c r="BJ208" s="16" t="s">
        <v>22</v>
      </c>
      <c r="BK208" s="139">
        <f>ROUND(I208*H208,2)</f>
        <v>0</v>
      </c>
      <c r="BL208" s="16" t="s">
        <v>135</v>
      </c>
      <c r="BM208" s="138" t="s">
        <v>459</v>
      </c>
    </row>
    <row r="209" spans="2:65" s="1" customFormat="1">
      <c r="B209" s="32"/>
      <c r="D209" s="140" t="s">
        <v>137</v>
      </c>
      <c r="F209" s="141" t="s">
        <v>460</v>
      </c>
      <c r="I209" s="142"/>
      <c r="L209" s="32"/>
      <c r="M209" s="143"/>
      <c r="T209" s="51"/>
      <c r="AT209" s="16" t="s">
        <v>137</v>
      </c>
      <c r="AU209" s="16" t="s">
        <v>94</v>
      </c>
    </row>
    <row r="210" spans="2:65" s="12" customFormat="1">
      <c r="B210" s="144"/>
      <c r="D210" s="145" t="s">
        <v>139</v>
      </c>
      <c r="E210" s="146" t="s">
        <v>47</v>
      </c>
      <c r="F210" s="147" t="s">
        <v>140</v>
      </c>
      <c r="H210" s="146" t="s">
        <v>47</v>
      </c>
      <c r="I210" s="148"/>
      <c r="L210" s="144"/>
      <c r="M210" s="149"/>
      <c r="T210" s="150"/>
      <c r="AT210" s="146" t="s">
        <v>139</v>
      </c>
      <c r="AU210" s="146" t="s">
        <v>94</v>
      </c>
      <c r="AV210" s="12" t="s">
        <v>22</v>
      </c>
      <c r="AW210" s="12" t="s">
        <v>45</v>
      </c>
      <c r="AX210" s="12" t="s">
        <v>84</v>
      </c>
      <c r="AY210" s="146" t="s">
        <v>128</v>
      </c>
    </row>
    <row r="211" spans="2:65" s="12" customFormat="1" ht="22.5">
      <c r="B211" s="144"/>
      <c r="D211" s="145" t="s">
        <v>139</v>
      </c>
      <c r="E211" s="146" t="s">
        <v>47</v>
      </c>
      <c r="F211" s="147" t="s">
        <v>461</v>
      </c>
      <c r="H211" s="146" t="s">
        <v>47</v>
      </c>
      <c r="I211" s="148"/>
      <c r="L211" s="144"/>
      <c r="M211" s="149"/>
      <c r="T211" s="150"/>
      <c r="AT211" s="146" t="s">
        <v>139</v>
      </c>
      <c r="AU211" s="146" t="s">
        <v>94</v>
      </c>
      <c r="AV211" s="12" t="s">
        <v>22</v>
      </c>
      <c r="AW211" s="12" t="s">
        <v>45</v>
      </c>
      <c r="AX211" s="12" t="s">
        <v>84</v>
      </c>
      <c r="AY211" s="146" t="s">
        <v>128</v>
      </c>
    </row>
    <row r="212" spans="2:65" s="13" customFormat="1">
      <c r="B212" s="151"/>
      <c r="D212" s="145" t="s">
        <v>139</v>
      </c>
      <c r="E212" s="152" t="s">
        <v>47</v>
      </c>
      <c r="F212" s="153" t="s">
        <v>462</v>
      </c>
      <c r="H212" s="154">
        <v>0.105</v>
      </c>
      <c r="I212" s="155"/>
      <c r="L212" s="151"/>
      <c r="M212" s="156"/>
      <c r="T212" s="157"/>
      <c r="AT212" s="152" t="s">
        <v>139</v>
      </c>
      <c r="AU212" s="152" t="s">
        <v>94</v>
      </c>
      <c r="AV212" s="13" t="s">
        <v>94</v>
      </c>
      <c r="AW212" s="13" t="s">
        <v>45</v>
      </c>
      <c r="AX212" s="13" t="s">
        <v>22</v>
      </c>
      <c r="AY212" s="152" t="s">
        <v>128</v>
      </c>
    </row>
    <row r="213" spans="2:65" s="1" customFormat="1" ht="16.5" customHeight="1">
      <c r="B213" s="32"/>
      <c r="C213" s="165" t="s">
        <v>7</v>
      </c>
      <c r="D213" s="165" t="s">
        <v>316</v>
      </c>
      <c r="E213" s="166" t="s">
        <v>463</v>
      </c>
      <c r="F213" s="167" t="s">
        <v>464</v>
      </c>
      <c r="G213" s="168" t="s">
        <v>353</v>
      </c>
      <c r="H213" s="169">
        <v>0.105</v>
      </c>
      <c r="I213" s="170"/>
      <c r="J213" s="171">
        <f>ROUND(I213*H213,2)</f>
        <v>0</v>
      </c>
      <c r="K213" s="167" t="s">
        <v>134</v>
      </c>
      <c r="L213" s="172"/>
      <c r="M213" s="173" t="s">
        <v>47</v>
      </c>
      <c r="N213" s="174" t="s">
        <v>55</v>
      </c>
      <c r="P213" s="136">
        <f>O213*H213</f>
        <v>0</v>
      </c>
      <c r="Q213" s="136">
        <v>1</v>
      </c>
      <c r="R213" s="136">
        <f>Q213*H213</f>
        <v>0.105</v>
      </c>
      <c r="S213" s="136">
        <v>0</v>
      </c>
      <c r="T213" s="137">
        <f>S213*H213</f>
        <v>0</v>
      </c>
      <c r="AR213" s="138" t="s">
        <v>185</v>
      </c>
      <c r="AT213" s="138" t="s">
        <v>316</v>
      </c>
      <c r="AU213" s="138" t="s">
        <v>94</v>
      </c>
      <c r="AY213" s="16" t="s">
        <v>128</v>
      </c>
      <c r="BE213" s="139">
        <f>IF(N213="základní",J213,0)</f>
        <v>0</v>
      </c>
      <c r="BF213" s="139">
        <f>IF(N213="snížená",J213,0)</f>
        <v>0</v>
      </c>
      <c r="BG213" s="139">
        <f>IF(N213="zákl. přenesená",J213,0)</f>
        <v>0</v>
      </c>
      <c r="BH213" s="139">
        <f>IF(N213="sníž. přenesená",J213,0)</f>
        <v>0</v>
      </c>
      <c r="BI213" s="139">
        <f>IF(N213="nulová",J213,0)</f>
        <v>0</v>
      </c>
      <c r="BJ213" s="16" t="s">
        <v>22</v>
      </c>
      <c r="BK213" s="139">
        <f>ROUND(I213*H213,2)</f>
        <v>0</v>
      </c>
      <c r="BL213" s="16" t="s">
        <v>135</v>
      </c>
      <c r="BM213" s="138" t="s">
        <v>465</v>
      </c>
    </row>
    <row r="214" spans="2:65" s="12" customFormat="1">
      <c r="B214" s="144"/>
      <c r="D214" s="145" t="s">
        <v>139</v>
      </c>
      <c r="E214" s="146" t="s">
        <v>47</v>
      </c>
      <c r="F214" s="147" t="s">
        <v>140</v>
      </c>
      <c r="H214" s="146" t="s">
        <v>47</v>
      </c>
      <c r="I214" s="148"/>
      <c r="L214" s="144"/>
      <c r="M214" s="149"/>
      <c r="T214" s="150"/>
      <c r="AT214" s="146" t="s">
        <v>139</v>
      </c>
      <c r="AU214" s="146" t="s">
        <v>94</v>
      </c>
      <c r="AV214" s="12" t="s">
        <v>22</v>
      </c>
      <c r="AW214" s="12" t="s">
        <v>45</v>
      </c>
      <c r="AX214" s="12" t="s">
        <v>84</v>
      </c>
      <c r="AY214" s="146" t="s">
        <v>128</v>
      </c>
    </row>
    <row r="215" spans="2:65" s="12" customFormat="1" ht="22.5">
      <c r="B215" s="144"/>
      <c r="D215" s="145" t="s">
        <v>139</v>
      </c>
      <c r="E215" s="146" t="s">
        <v>47</v>
      </c>
      <c r="F215" s="147" t="s">
        <v>461</v>
      </c>
      <c r="H215" s="146" t="s">
        <v>47</v>
      </c>
      <c r="I215" s="148"/>
      <c r="L215" s="144"/>
      <c r="M215" s="149"/>
      <c r="T215" s="150"/>
      <c r="AT215" s="146" t="s">
        <v>139</v>
      </c>
      <c r="AU215" s="146" t="s">
        <v>94</v>
      </c>
      <c r="AV215" s="12" t="s">
        <v>22</v>
      </c>
      <c r="AW215" s="12" t="s">
        <v>45</v>
      </c>
      <c r="AX215" s="12" t="s">
        <v>84</v>
      </c>
      <c r="AY215" s="146" t="s">
        <v>128</v>
      </c>
    </row>
    <row r="216" spans="2:65" s="13" customFormat="1">
      <c r="B216" s="151"/>
      <c r="D216" s="145" t="s">
        <v>139</v>
      </c>
      <c r="E216" s="152" t="s">
        <v>47</v>
      </c>
      <c r="F216" s="153" t="s">
        <v>462</v>
      </c>
      <c r="H216" s="154">
        <v>0.105</v>
      </c>
      <c r="I216" s="155"/>
      <c r="L216" s="151"/>
      <c r="M216" s="156"/>
      <c r="T216" s="157"/>
      <c r="AT216" s="152" t="s">
        <v>139</v>
      </c>
      <c r="AU216" s="152" t="s">
        <v>94</v>
      </c>
      <c r="AV216" s="13" t="s">
        <v>94</v>
      </c>
      <c r="AW216" s="13" t="s">
        <v>45</v>
      </c>
      <c r="AX216" s="13" t="s">
        <v>22</v>
      </c>
      <c r="AY216" s="152" t="s">
        <v>128</v>
      </c>
    </row>
    <row r="217" spans="2:65" s="1" customFormat="1" ht="21.75" customHeight="1">
      <c r="B217" s="32"/>
      <c r="C217" s="127" t="s">
        <v>274</v>
      </c>
      <c r="D217" s="127" t="s">
        <v>130</v>
      </c>
      <c r="E217" s="128" t="s">
        <v>466</v>
      </c>
      <c r="F217" s="129" t="s">
        <v>467</v>
      </c>
      <c r="G217" s="130" t="s">
        <v>353</v>
      </c>
      <c r="H217" s="131">
        <v>0.105</v>
      </c>
      <c r="I217" s="132"/>
      <c r="J217" s="133">
        <f>ROUND(I217*H217,2)</f>
        <v>0</v>
      </c>
      <c r="K217" s="129" t="s">
        <v>134</v>
      </c>
      <c r="L217" s="32"/>
      <c r="M217" s="134" t="s">
        <v>47</v>
      </c>
      <c r="N217" s="135" t="s">
        <v>55</v>
      </c>
      <c r="P217" s="136">
        <f>O217*H217</f>
        <v>0</v>
      </c>
      <c r="Q217" s="136">
        <v>0</v>
      </c>
      <c r="R217" s="136">
        <f>Q217*H217</f>
        <v>0</v>
      </c>
      <c r="S217" s="136">
        <v>0</v>
      </c>
      <c r="T217" s="137">
        <f>S217*H217</f>
        <v>0</v>
      </c>
      <c r="AR217" s="138" t="s">
        <v>135</v>
      </c>
      <c r="AT217" s="138" t="s">
        <v>130</v>
      </c>
      <c r="AU217" s="138" t="s">
        <v>94</v>
      </c>
      <c r="AY217" s="16" t="s">
        <v>128</v>
      </c>
      <c r="BE217" s="139">
        <f>IF(N217="základní",J217,0)</f>
        <v>0</v>
      </c>
      <c r="BF217" s="139">
        <f>IF(N217="snížená",J217,0)</f>
        <v>0</v>
      </c>
      <c r="BG217" s="139">
        <f>IF(N217="zákl. přenesená",J217,0)</f>
        <v>0</v>
      </c>
      <c r="BH217" s="139">
        <f>IF(N217="sníž. přenesená",J217,0)</f>
        <v>0</v>
      </c>
      <c r="BI217" s="139">
        <f>IF(N217="nulová",J217,0)</f>
        <v>0</v>
      </c>
      <c r="BJ217" s="16" t="s">
        <v>22</v>
      </c>
      <c r="BK217" s="139">
        <f>ROUND(I217*H217,2)</f>
        <v>0</v>
      </c>
      <c r="BL217" s="16" t="s">
        <v>135</v>
      </c>
      <c r="BM217" s="138" t="s">
        <v>468</v>
      </c>
    </row>
    <row r="218" spans="2:65" s="1" customFormat="1">
      <c r="B218" s="32"/>
      <c r="D218" s="140" t="s">
        <v>137</v>
      </c>
      <c r="F218" s="141" t="s">
        <v>469</v>
      </c>
      <c r="I218" s="142"/>
      <c r="L218" s="32"/>
      <c r="M218" s="143"/>
      <c r="T218" s="51"/>
      <c r="AT218" s="16" t="s">
        <v>137</v>
      </c>
      <c r="AU218" s="16" t="s">
        <v>94</v>
      </c>
    </row>
    <row r="219" spans="2:65" s="12" customFormat="1">
      <c r="B219" s="144"/>
      <c r="D219" s="145" t="s">
        <v>139</v>
      </c>
      <c r="E219" s="146" t="s">
        <v>47</v>
      </c>
      <c r="F219" s="147" t="s">
        <v>140</v>
      </c>
      <c r="H219" s="146" t="s">
        <v>47</v>
      </c>
      <c r="I219" s="148"/>
      <c r="L219" s="144"/>
      <c r="M219" s="149"/>
      <c r="T219" s="150"/>
      <c r="AT219" s="146" t="s">
        <v>139</v>
      </c>
      <c r="AU219" s="146" t="s">
        <v>94</v>
      </c>
      <c r="AV219" s="12" t="s">
        <v>22</v>
      </c>
      <c r="AW219" s="12" t="s">
        <v>45</v>
      </c>
      <c r="AX219" s="12" t="s">
        <v>84</v>
      </c>
      <c r="AY219" s="146" t="s">
        <v>128</v>
      </c>
    </row>
    <row r="220" spans="2:65" s="12" customFormat="1" ht="22.5">
      <c r="B220" s="144"/>
      <c r="D220" s="145" t="s">
        <v>139</v>
      </c>
      <c r="E220" s="146" t="s">
        <v>47</v>
      </c>
      <c r="F220" s="147" t="s">
        <v>461</v>
      </c>
      <c r="H220" s="146" t="s">
        <v>47</v>
      </c>
      <c r="I220" s="148"/>
      <c r="L220" s="144"/>
      <c r="M220" s="149"/>
      <c r="T220" s="150"/>
      <c r="AT220" s="146" t="s">
        <v>139</v>
      </c>
      <c r="AU220" s="146" t="s">
        <v>94</v>
      </c>
      <c r="AV220" s="12" t="s">
        <v>22</v>
      </c>
      <c r="AW220" s="12" t="s">
        <v>45</v>
      </c>
      <c r="AX220" s="12" t="s">
        <v>84</v>
      </c>
      <c r="AY220" s="146" t="s">
        <v>128</v>
      </c>
    </row>
    <row r="221" spans="2:65" s="13" customFormat="1">
      <c r="B221" s="151"/>
      <c r="D221" s="145" t="s">
        <v>139</v>
      </c>
      <c r="E221" s="152" t="s">
        <v>47</v>
      </c>
      <c r="F221" s="153" t="s">
        <v>462</v>
      </c>
      <c r="H221" s="154">
        <v>0.105</v>
      </c>
      <c r="I221" s="155"/>
      <c r="L221" s="151"/>
      <c r="M221" s="156"/>
      <c r="T221" s="157"/>
      <c r="AT221" s="152" t="s">
        <v>139</v>
      </c>
      <c r="AU221" s="152" t="s">
        <v>94</v>
      </c>
      <c r="AV221" s="13" t="s">
        <v>94</v>
      </c>
      <c r="AW221" s="13" t="s">
        <v>45</v>
      </c>
      <c r="AX221" s="13" t="s">
        <v>22</v>
      </c>
      <c r="AY221" s="152" t="s">
        <v>128</v>
      </c>
    </row>
    <row r="222" spans="2:65" s="1" customFormat="1" ht="24.2" customHeight="1">
      <c r="B222" s="32"/>
      <c r="C222" s="127" t="s">
        <v>279</v>
      </c>
      <c r="D222" s="127" t="s">
        <v>130</v>
      </c>
      <c r="E222" s="128" t="s">
        <v>470</v>
      </c>
      <c r="F222" s="129" t="s">
        <v>471</v>
      </c>
      <c r="G222" s="130" t="s">
        <v>353</v>
      </c>
      <c r="H222" s="131">
        <v>0.41899999999999998</v>
      </c>
      <c r="I222" s="132"/>
      <c r="J222" s="133">
        <f>ROUND(I222*H222,2)</f>
        <v>0</v>
      </c>
      <c r="K222" s="129" t="s">
        <v>134</v>
      </c>
      <c r="L222" s="32"/>
      <c r="M222" s="134" t="s">
        <v>47</v>
      </c>
      <c r="N222" s="135" t="s">
        <v>55</v>
      </c>
      <c r="P222" s="136">
        <f>O222*H222</f>
        <v>0</v>
      </c>
      <c r="Q222" s="136">
        <v>0</v>
      </c>
      <c r="R222" s="136">
        <f>Q222*H222</f>
        <v>0</v>
      </c>
      <c r="S222" s="136">
        <v>0</v>
      </c>
      <c r="T222" s="137">
        <f>S222*H222</f>
        <v>0</v>
      </c>
      <c r="AR222" s="138" t="s">
        <v>135</v>
      </c>
      <c r="AT222" s="138" t="s">
        <v>130</v>
      </c>
      <c r="AU222" s="138" t="s">
        <v>94</v>
      </c>
      <c r="AY222" s="16" t="s">
        <v>128</v>
      </c>
      <c r="BE222" s="139">
        <f>IF(N222="základní",J222,0)</f>
        <v>0</v>
      </c>
      <c r="BF222" s="139">
        <f>IF(N222="snížená",J222,0)</f>
        <v>0</v>
      </c>
      <c r="BG222" s="139">
        <f>IF(N222="zákl. přenesená",J222,0)</f>
        <v>0</v>
      </c>
      <c r="BH222" s="139">
        <f>IF(N222="sníž. přenesená",J222,0)</f>
        <v>0</v>
      </c>
      <c r="BI222" s="139">
        <f>IF(N222="nulová",J222,0)</f>
        <v>0</v>
      </c>
      <c r="BJ222" s="16" t="s">
        <v>22</v>
      </c>
      <c r="BK222" s="139">
        <f>ROUND(I222*H222,2)</f>
        <v>0</v>
      </c>
      <c r="BL222" s="16" t="s">
        <v>135</v>
      </c>
      <c r="BM222" s="138" t="s">
        <v>472</v>
      </c>
    </row>
    <row r="223" spans="2:65" s="1" customFormat="1">
      <c r="B223" s="32"/>
      <c r="D223" s="140" t="s">
        <v>137</v>
      </c>
      <c r="F223" s="141" t="s">
        <v>473</v>
      </c>
      <c r="I223" s="142"/>
      <c r="L223" s="32"/>
      <c r="M223" s="143"/>
      <c r="T223" s="51"/>
      <c r="AT223" s="16" t="s">
        <v>137</v>
      </c>
      <c r="AU223" s="16" t="s">
        <v>94</v>
      </c>
    </row>
    <row r="224" spans="2:65" s="12" customFormat="1">
      <c r="B224" s="144"/>
      <c r="D224" s="145" t="s">
        <v>139</v>
      </c>
      <c r="E224" s="146" t="s">
        <v>47</v>
      </c>
      <c r="F224" s="147" t="s">
        <v>140</v>
      </c>
      <c r="H224" s="146" t="s">
        <v>47</v>
      </c>
      <c r="I224" s="148"/>
      <c r="L224" s="144"/>
      <c r="M224" s="149"/>
      <c r="T224" s="150"/>
      <c r="AT224" s="146" t="s">
        <v>139</v>
      </c>
      <c r="AU224" s="146" t="s">
        <v>94</v>
      </c>
      <c r="AV224" s="12" t="s">
        <v>22</v>
      </c>
      <c r="AW224" s="12" t="s">
        <v>45</v>
      </c>
      <c r="AX224" s="12" t="s">
        <v>84</v>
      </c>
      <c r="AY224" s="146" t="s">
        <v>128</v>
      </c>
    </row>
    <row r="225" spans="2:65" s="12" customFormat="1" ht="33.75">
      <c r="B225" s="144"/>
      <c r="D225" s="145" t="s">
        <v>139</v>
      </c>
      <c r="E225" s="146" t="s">
        <v>47</v>
      </c>
      <c r="F225" s="147" t="s">
        <v>474</v>
      </c>
      <c r="H225" s="146" t="s">
        <v>47</v>
      </c>
      <c r="I225" s="148"/>
      <c r="L225" s="144"/>
      <c r="M225" s="149"/>
      <c r="T225" s="150"/>
      <c r="AT225" s="146" t="s">
        <v>139</v>
      </c>
      <c r="AU225" s="146" t="s">
        <v>94</v>
      </c>
      <c r="AV225" s="12" t="s">
        <v>22</v>
      </c>
      <c r="AW225" s="12" t="s">
        <v>45</v>
      </c>
      <c r="AX225" s="12" t="s">
        <v>84</v>
      </c>
      <c r="AY225" s="146" t="s">
        <v>128</v>
      </c>
    </row>
    <row r="226" spans="2:65" s="13" customFormat="1">
      <c r="B226" s="151"/>
      <c r="D226" s="145" t="s">
        <v>139</v>
      </c>
      <c r="E226" s="152" t="s">
        <v>47</v>
      </c>
      <c r="F226" s="153" t="s">
        <v>475</v>
      </c>
      <c r="H226" s="154">
        <v>0.41899999999999998</v>
      </c>
      <c r="I226" s="155"/>
      <c r="L226" s="151"/>
      <c r="M226" s="156"/>
      <c r="T226" s="157"/>
      <c r="AT226" s="152" t="s">
        <v>139</v>
      </c>
      <c r="AU226" s="152" t="s">
        <v>94</v>
      </c>
      <c r="AV226" s="13" t="s">
        <v>94</v>
      </c>
      <c r="AW226" s="13" t="s">
        <v>45</v>
      </c>
      <c r="AX226" s="13" t="s">
        <v>22</v>
      </c>
      <c r="AY226" s="152" t="s">
        <v>128</v>
      </c>
    </row>
    <row r="227" spans="2:65" s="1" customFormat="1" ht="33" customHeight="1">
      <c r="B227" s="32"/>
      <c r="C227" s="127" t="s">
        <v>286</v>
      </c>
      <c r="D227" s="127" t="s">
        <v>130</v>
      </c>
      <c r="E227" s="128" t="s">
        <v>476</v>
      </c>
      <c r="F227" s="129" t="s">
        <v>477</v>
      </c>
      <c r="G227" s="130" t="s">
        <v>133</v>
      </c>
      <c r="H227" s="131">
        <v>1190.6379999999999</v>
      </c>
      <c r="I227" s="132"/>
      <c r="J227" s="133">
        <f>ROUND(I227*H227,2)</f>
        <v>0</v>
      </c>
      <c r="K227" s="129" t="s">
        <v>134</v>
      </c>
      <c r="L227" s="32"/>
      <c r="M227" s="134" t="s">
        <v>47</v>
      </c>
      <c r="N227" s="135" t="s">
        <v>55</v>
      </c>
      <c r="P227" s="136">
        <f>O227*H227</f>
        <v>0</v>
      </c>
      <c r="Q227" s="136">
        <v>0</v>
      </c>
      <c r="R227" s="136">
        <f>Q227*H227</f>
        <v>0</v>
      </c>
      <c r="S227" s="136">
        <v>0</v>
      </c>
      <c r="T227" s="137">
        <f>S227*H227</f>
        <v>0</v>
      </c>
      <c r="AR227" s="138" t="s">
        <v>135</v>
      </c>
      <c r="AT227" s="138" t="s">
        <v>130</v>
      </c>
      <c r="AU227" s="138" t="s">
        <v>94</v>
      </c>
      <c r="AY227" s="16" t="s">
        <v>128</v>
      </c>
      <c r="BE227" s="139">
        <f>IF(N227="základní",J227,0)</f>
        <v>0</v>
      </c>
      <c r="BF227" s="139">
        <f>IF(N227="snížená",J227,0)</f>
        <v>0</v>
      </c>
      <c r="BG227" s="139">
        <f>IF(N227="zákl. přenesená",J227,0)</f>
        <v>0</v>
      </c>
      <c r="BH227" s="139">
        <f>IF(N227="sníž. přenesená",J227,0)</f>
        <v>0</v>
      </c>
      <c r="BI227" s="139">
        <f>IF(N227="nulová",J227,0)</f>
        <v>0</v>
      </c>
      <c r="BJ227" s="16" t="s">
        <v>22</v>
      </c>
      <c r="BK227" s="139">
        <f>ROUND(I227*H227,2)</f>
        <v>0</v>
      </c>
      <c r="BL227" s="16" t="s">
        <v>135</v>
      </c>
      <c r="BM227" s="138" t="s">
        <v>478</v>
      </c>
    </row>
    <row r="228" spans="2:65" s="1" customFormat="1">
      <c r="B228" s="32"/>
      <c r="D228" s="140" t="s">
        <v>137</v>
      </c>
      <c r="F228" s="141" t="s">
        <v>479</v>
      </c>
      <c r="I228" s="142"/>
      <c r="L228" s="32"/>
      <c r="M228" s="143"/>
      <c r="T228" s="51"/>
      <c r="AT228" s="16" t="s">
        <v>137</v>
      </c>
      <c r="AU228" s="16" t="s">
        <v>94</v>
      </c>
    </row>
    <row r="229" spans="2:65" s="12" customFormat="1">
      <c r="B229" s="144"/>
      <c r="D229" s="145" t="s">
        <v>139</v>
      </c>
      <c r="E229" s="146" t="s">
        <v>47</v>
      </c>
      <c r="F229" s="147" t="s">
        <v>140</v>
      </c>
      <c r="H229" s="146" t="s">
        <v>47</v>
      </c>
      <c r="I229" s="148"/>
      <c r="L229" s="144"/>
      <c r="M229" s="149"/>
      <c r="T229" s="150"/>
      <c r="AT229" s="146" t="s">
        <v>139</v>
      </c>
      <c r="AU229" s="146" t="s">
        <v>94</v>
      </c>
      <c r="AV229" s="12" t="s">
        <v>22</v>
      </c>
      <c r="AW229" s="12" t="s">
        <v>45</v>
      </c>
      <c r="AX229" s="12" t="s">
        <v>84</v>
      </c>
      <c r="AY229" s="146" t="s">
        <v>128</v>
      </c>
    </row>
    <row r="230" spans="2:65" s="12" customFormat="1">
      <c r="B230" s="144"/>
      <c r="D230" s="145" t="s">
        <v>139</v>
      </c>
      <c r="E230" s="146" t="s">
        <v>47</v>
      </c>
      <c r="F230" s="147" t="s">
        <v>480</v>
      </c>
      <c r="H230" s="146" t="s">
        <v>47</v>
      </c>
      <c r="I230" s="148"/>
      <c r="L230" s="144"/>
      <c r="M230" s="149"/>
      <c r="T230" s="150"/>
      <c r="AT230" s="146" t="s">
        <v>139</v>
      </c>
      <c r="AU230" s="146" t="s">
        <v>94</v>
      </c>
      <c r="AV230" s="12" t="s">
        <v>22</v>
      </c>
      <c r="AW230" s="12" t="s">
        <v>45</v>
      </c>
      <c r="AX230" s="12" t="s">
        <v>84</v>
      </c>
      <c r="AY230" s="146" t="s">
        <v>128</v>
      </c>
    </row>
    <row r="231" spans="2:65" s="13" customFormat="1">
      <c r="B231" s="151"/>
      <c r="D231" s="145" t="s">
        <v>139</v>
      </c>
      <c r="E231" s="152" t="s">
        <v>47</v>
      </c>
      <c r="F231" s="153" t="s">
        <v>383</v>
      </c>
      <c r="H231" s="154">
        <v>935.41600000000005</v>
      </c>
      <c r="I231" s="155"/>
      <c r="L231" s="151"/>
      <c r="M231" s="156"/>
      <c r="T231" s="157"/>
      <c r="AT231" s="152" t="s">
        <v>139</v>
      </c>
      <c r="AU231" s="152" t="s">
        <v>94</v>
      </c>
      <c r="AV231" s="13" t="s">
        <v>94</v>
      </c>
      <c r="AW231" s="13" t="s">
        <v>45</v>
      </c>
      <c r="AX231" s="13" t="s">
        <v>84</v>
      </c>
      <c r="AY231" s="152" t="s">
        <v>128</v>
      </c>
    </row>
    <row r="232" spans="2:65" s="12" customFormat="1">
      <c r="B232" s="144"/>
      <c r="D232" s="145" t="s">
        <v>139</v>
      </c>
      <c r="E232" s="146" t="s">
        <v>47</v>
      </c>
      <c r="F232" s="147" t="s">
        <v>140</v>
      </c>
      <c r="H232" s="146" t="s">
        <v>47</v>
      </c>
      <c r="I232" s="148"/>
      <c r="L232" s="144"/>
      <c r="M232" s="149"/>
      <c r="T232" s="150"/>
      <c r="AT232" s="146" t="s">
        <v>139</v>
      </c>
      <c r="AU232" s="146" t="s">
        <v>94</v>
      </c>
      <c r="AV232" s="12" t="s">
        <v>22</v>
      </c>
      <c r="AW232" s="12" t="s">
        <v>45</v>
      </c>
      <c r="AX232" s="12" t="s">
        <v>84</v>
      </c>
      <c r="AY232" s="146" t="s">
        <v>128</v>
      </c>
    </row>
    <row r="233" spans="2:65" s="12" customFormat="1" ht="22.5">
      <c r="B233" s="144"/>
      <c r="D233" s="145" t="s">
        <v>139</v>
      </c>
      <c r="E233" s="146" t="s">
        <v>47</v>
      </c>
      <c r="F233" s="147" t="s">
        <v>481</v>
      </c>
      <c r="H233" s="146" t="s">
        <v>47</v>
      </c>
      <c r="I233" s="148"/>
      <c r="L233" s="144"/>
      <c r="M233" s="149"/>
      <c r="T233" s="150"/>
      <c r="AT233" s="146" t="s">
        <v>139</v>
      </c>
      <c r="AU233" s="146" t="s">
        <v>94</v>
      </c>
      <c r="AV233" s="12" t="s">
        <v>22</v>
      </c>
      <c r="AW233" s="12" t="s">
        <v>45</v>
      </c>
      <c r="AX233" s="12" t="s">
        <v>84</v>
      </c>
      <c r="AY233" s="146" t="s">
        <v>128</v>
      </c>
    </row>
    <row r="234" spans="2:65" s="13" customFormat="1">
      <c r="B234" s="151"/>
      <c r="D234" s="145" t="s">
        <v>139</v>
      </c>
      <c r="E234" s="152" t="s">
        <v>47</v>
      </c>
      <c r="F234" s="153" t="s">
        <v>369</v>
      </c>
      <c r="H234" s="154">
        <v>32.374000000000002</v>
      </c>
      <c r="I234" s="155"/>
      <c r="L234" s="151"/>
      <c r="M234" s="156"/>
      <c r="T234" s="157"/>
      <c r="AT234" s="152" t="s">
        <v>139</v>
      </c>
      <c r="AU234" s="152" t="s">
        <v>94</v>
      </c>
      <c r="AV234" s="13" t="s">
        <v>94</v>
      </c>
      <c r="AW234" s="13" t="s">
        <v>45</v>
      </c>
      <c r="AX234" s="13" t="s">
        <v>84</v>
      </c>
      <c r="AY234" s="152" t="s">
        <v>128</v>
      </c>
    </row>
    <row r="235" spans="2:65" s="12" customFormat="1" ht="22.5">
      <c r="B235" s="144"/>
      <c r="D235" s="145" t="s">
        <v>139</v>
      </c>
      <c r="E235" s="146" t="s">
        <v>47</v>
      </c>
      <c r="F235" s="147" t="s">
        <v>482</v>
      </c>
      <c r="H235" s="146" t="s">
        <v>47</v>
      </c>
      <c r="I235" s="148"/>
      <c r="L235" s="144"/>
      <c r="M235" s="149"/>
      <c r="T235" s="150"/>
      <c r="AT235" s="146" t="s">
        <v>139</v>
      </c>
      <c r="AU235" s="146" t="s">
        <v>94</v>
      </c>
      <c r="AV235" s="12" t="s">
        <v>22</v>
      </c>
      <c r="AW235" s="12" t="s">
        <v>45</v>
      </c>
      <c r="AX235" s="12" t="s">
        <v>84</v>
      </c>
      <c r="AY235" s="146" t="s">
        <v>128</v>
      </c>
    </row>
    <row r="236" spans="2:65" s="13" customFormat="1">
      <c r="B236" s="151"/>
      <c r="D236" s="145" t="s">
        <v>139</v>
      </c>
      <c r="E236" s="152" t="s">
        <v>47</v>
      </c>
      <c r="F236" s="153" t="s">
        <v>371</v>
      </c>
      <c r="H236" s="154">
        <v>32.145000000000003</v>
      </c>
      <c r="I236" s="155"/>
      <c r="L236" s="151"/>
      <c r="M236" s="156"/>
      <c r="T236" s="157"/>
      <c r="AT236" s="152" t="s">
        <v>139</v>
      </c>
      <c r="AU236" s="152" t="s">
        <v>94</v>
      </c>
      <c r="AV236" s="13" t="s">
        <v>94</v>
      </c>
      <c r="AW236" s="13" t="s">
        <v>45</v>
      </c>
      <c r="AX236" s="13" t="s">
        <v>84</v>
      </c>
      <c r="AY236" s="152" t="s">
        <v>128</v>
      </c>
    </row>
    <row r="237" spans="2:65" s="12" customFormat="1" ht="22.5">
      <c r="B237" s="144"/>
      <c r="D237" s="145" t="s">
        <v>139</v>
      </c>
      <c r="E237" s="146" t="s">
        <v>47</v>
      </c>
      <c r="F237" s="147" t="s">
        <v>483</v>
      </c>
      <c r="H237" s="146" t="s">
        <v>47</v>
      </c>
      <c r="I237" s="148"/>
      <c r="L237" s="144"/>
      <c r="M237" s="149"/>
      <c r="T237" s="150"/>
      <c r="AT237" s="146" t="s">
        <v>139</v>
      </c>
      <c r="AU237" s="146" t="s">
        <v>94</v>
      </c>
      <c r="AV237" s="12" t="s">
        <v>22</v>
      </c>
      <c r="AW237" s="12" t="s">
        <v>45</v>
      </c>
      <c r="AX237" s="12" t="s">
        <v>84</v>
      </c>
      <c r="AY237" s="146" t="s">
        <v>128</v>
      </c>
    </row>
    <row r="238" spans="2:65" s="13" customFormat="1">
      <c r="B238" s="151"/>
      <c r="D238" s="145" t="s">
        <v>139</v>
      </c>
      <c r="E238" s="152" t="s">
        <v>47</v>
      </c>
      <c r="F238" s="153" t="s">
        <v>373</v>
      </c>
      <c r="H238" s="154">
        <v>26.646000000000001</v>
      </c>
      <c r="I238" s="155"/>
      <c r="L238" s="151"/>
      <c r="M238" s="156"/>
      <c r="T238" s="157"/>
      <c r="AT238" s="152" t="s">
        <v>139</v>
      </c>
      <c r="AU238" s="152" t="s">
        <v>94</v>
      </c>
      <c r="AV238" s="13" t="s">
        <v>94</v>
      </c>
      <c r="AW238" s="13" t="s">
        <v>45</v>
      </c>
      <c r="AX238" s="13" t="s">
        <v>84</v>
      </c>
      <c r="AY238" s="152" t="s">
        <v>128</v>
      </c>
    </row>
    <row r="239" spans="2:65" s="12" customFormat="1" ht="22.5">
      <c r="B239" s="144"/>
      <c r="D239" s="145" t="s">
        <v>139</v>
      </c>
      <c r="E239" s="146" t="s">
        <v>47</v>
      </c>
      <c r="F239" s="147" t="s">
        <v>484</v>
      </c>
      <c r="H239" s="146" t="s">
        <v>47</v>
      </c>
      <c r="I239" s="148"/>
      <c r="L239" s="144"/>
      <c r="M239" s="149"/>
      <c r="T239" s="150"/>
      <c r="AT239" s="146" t="s">
        <v>139</v>
      </c>
      <c r="AU239" s="146" t="s">
        <v>94</v>
      </c>
      <c r="AV239" s="12" t="s">
        <v>22</v>
      </c>
      <c r="AW239" s="12" t="s">
        <v>45</v>
      </c>
      <c r="AX239" s="12" t="s">
        <v>84</v>
      </c>
      <c r="AY239" s="146" t="s">
        <v>128</v>
      </c>
    </row>
    <row r="240" spans="2:65" s="13" customFormat="1">
      <c r="B240" s="151"/>
      <c r="D240" s="145" t="s">
        <v>139</v>
      </c>
      <c r="E240" s="152" t="s">
        <v>47</v>
      </c>
      <c r="F240" s="153" t="s">
        <v>375</v>
      </c>
      <c r="H240" s="154">
        <v>164.05699999999999</v>
      </c>
      <c r="I240" s="155"/>
      <c r="L240" s="151"/>
      <c r="M240" s="156"/>
      <c r="T240" s="157"/>
      <c r="AT240" s="152" t="s">
        <v>139</v>
      </c>
      <c r="AU240" s="152" t="s">
        <v>94</v>
      </c>
      <c r="AV240" s="13" t="s">
        <v>94</v>
      </c>
      <c r="AW240" s="13" t="s">
        <v>45</v>
      </c>
      <c r="AX240" s="13" t="s">
        <v>84</v>
      </c>
      <c r="AY240" s="152" t="s">
        <v>128</v>
      </c>
    </row>
    <row r="241" spans="2:65" s="14" customFormat="1">
      <c r="B241" s="158"/>
      <c r="D241" s="145" t="s">
        <v>139</v>
      </c>
      <c r="E241" s="159" t="s">
        <v>47</v>
      </c>
      <c r="F241" s="160" t="s">
        <v>159</v>
      </c>
      <c r="H241" s="161">
        <v>1190.6380000000001</v>
      </c>
      <c r="I241" s="162"/>
      <c r="L241" s="158"/>
      <c r="M241" s="163"/>
      <c r="T241" s="164"/>
      <c r="AT241" s="159" t="s">
        <v>139</v>
      </c>
      <c r="AU241" s="159" t="s">
        <v>94</v>
      </c>
      <c r="AV241" s="14" t="s">
        <v>135</v>
      </c>
      <c r="AW241" s="14" t="s">
        <v>45</v>
      </c>
      <c r="AX241" s="14" t="s">
        <v>22</v>
      </c>
      <c r="AY241" s="159" t="s">
        <v>128</v>
      </c>
    </row>
    <row r="242" spans="2:65" s="11" customFormat="1" ht="22.9" customHeight="1">
      <c r="B242" s="115"/>
      <c r="D242" s="116" t="s">
        <v>83</v>
      </c>
      <c r="E242" s="125" t="s">
        <v>166</v>
      </c>
      <c r="F242" s="125" t="s">
        <v>167</v>
      </c>
      <c r="I242" s="118"/>
      <c r="J242" s="126">
        <f>BK242</f>
        <v>0</v>
      </c>
      <c r="L242" s="115"/>
      <c r="M242" s="120"/>
      <c r="P242" s="121">
        <f>SUM(P243:P374)</f>
        <v>0</v>
      </c>
      <c r="R242" s="121">
        <f>SUM(R243:R374)</f>
        <v>63.230771709999999</v>
      </c>
      <c r="T242" s="122">
        <f>SUM(T243:T374)</f>
        <v>0</v>
      </c>
      <c r="AR242" s="116" t="s">
        <v>22</v>
      </c>
      <c r="AT242" s="123" t="s">
        <v>83</v>
      </c>
      <c r="AU242" s="123" t="s">
        <v>22</v>
      </c>
      <c r="AY242" s="116" t="s">
        <v>128</v>
      </c>
      <c r="BK242" s="124">
        <f>SUM(BK243:BK374)</f>
        <v>0</v>
      </c>
    </row>
    <row r="243" spans="2:65" s="1" customFormat="1" ht="37.9" customHeight="1">
      <c r="B243" s="32"/>
      <c r="C243" s="127" t="s">
        <v>291</v>
      </c>
      <c r="D243" s="127" t="s">
        <v>130</v>
      </c>
      <c r="E243" s="128" t="s">
        <v>485</v>
      </c>
      <c r="F243" s="129" t="s">
        <v>486</v>
      </c>
      <c r="G243" s="130" t="s">
        <v>133</v>
      </c>
      <c r="H243" s="131">
        <v>935.41600000000005</v>
      </c>
      <c r="I243" s="132"/>
      <c r="J243" s="133">
        <f>ROUND(I243*H243,2)</f>
        <v>0</v>
      </c>
      <c r="K243" s="129" t="s">
        <v>134</v>
      </c>
      <c r="L243" s="32"/>
      <c r="M243" s="134" t="s">
        <v>47</v>
      </c>
      <c r="N243" s="135" t="s">
        <v>55</v>
      </c>
      <c r="P243" s="136">
        <f>O243*H243</f>
        <v>0</v>
      </c>
      <c r="Q243" s="136">
        <v>5.0099999999999997E-3</v>
      </c>
      <c r="R243" s="136">
        <f>Q243*H243</f>
        <v>4.6864341600000001</v>
      </c>
      <c r="S243" s="136">
        <v>0</v>
      </c>
      <c r="T243" s="137">
        <f>S243*H243</f>
        <v>0</v>
      </c>
      <c r="AR243" s="138" t="s">
        <v>135</v>
      </c>
      <c r="AT243" s="138" t="s">
        <v>130</v>
      </c>
      <c r="AU243" s="138" t="s">
        <v>94</v>
      </c>
      <c r="AY243" s="16" t="s">
        <v>128</v>
      </c>
      <c r="BE243" s="139">
        <f>IF(N243="základní",J243,0)</f>
        <v>0</v>
      </c>
      <c r="BF243" s="139">
        <f>IF(N243="snížená",J243,0)</f>
        <v>0</v>
      </c>
      <c r="BG243" s="139">
        <f>IF(N243="zákl. přenesená",J243,0)</f>
        <v>0</v>
      </c>
      <c r="BH243" s="139">
        <f>IF(N243="sníž. přenesená",J243,0)</f>
        <v>0</v>
      </c>
      <c r="BI243" s="139">
        <f>IF(N243="nulová",J243,0)</f>
        <v>0</v>
      </c>
      <c r="BJ243" s="16" t="s">
        <v>22</v>
      </c>
      <c r="BK243" s="139">
        <f>ROUND(I243*H243,2)</f>
        <v>0</v>
      </c>
      <c r="BL243" s="16" t="s">
        <v>135</v>
      </c>
      <c r="BM243" s="138" t="s">
        <v>487</v>
      </c>
    </row>
    <row r="244" spans="2:65" s="1" customFormat="1">
      <c r="B244" s="32"/>
      <c r="D244" s="140" t="s">
        <v>137</v>
      </c>
      <c r="F244" s="141" t="s">
        <v>488</v>
      </c>
      <c r="I244" s="142"/>
      <c r="L244" s="32"/>
      <c r="M244" s="143"/>
      <c r="T244" s="51"/>
      <c r="AT244" s="16" t="s">
        <v>137</v>
      </c>
      <c r="AU244" s="16" t="s">
        <v>94</v>
      </c>
    </row>
    <row r="245" spans="2:65" s="12" customFormat="1">
      <c r="B245" s="144"/>
      <c r="D245" s="145" t="s">
        <v>139</v>
      </c>
      <c r="E245" s="146" t="s">
        <v>47</v>
      </c>
      <c r="F245" s="147" t="s">
        <v>140</v>
      </c>
      <c r="H245" s="146" t="s">
        <v>47</v>
      </c>
      <c r="I245" s="148"/>
      <c r="L245" s="144"/>
      <c r="M245" s="149"/>
      <c r="T245" s="150"/>
      <c r="AT245" s="146" t="s">
        <v>139</v>
      </c>
      <c r="AU245" s="146" t="s">
        <v>94</v>
      </c>
      <c r="AV245" s="12" t="s">
        <v>22</v>
      </c>
      <c r="AW245" s="12" t="s">
        <v>45</v>
      </c>
      <c r="AX245" s="12" t="s">
        <v>84</v>
      </c>
      <c r="AY245" s="146" t="s">
        <v>128</v>
      </c>
    </row>
    <row r="246" spans="2:65" s="12" customFormat="1">
      <c r="B246" s="144"/>
      <c r="D246" s="145" t="s">
        <v>139</v>
      </c>
      <c r="E246" s="146" t="s">
        <v>47</v>
      </c>
      <c r="F246" s="147" t="s">
        <v>480</v>
      </c>
      <c r="H246" s="146" t="s">
        <v>47</v>
      </c>
      <c r="I246" s="148"/>
      <c r="L246" s="144"/>
      <c r="M246" s="149"/>
      <c r="T246" s="150"/>
      <c r="AT246" s="146" t="s">
        <v>139</v>
      </c>
      <c r="AU246" s="146" t="s">
        <v>94</v>
      </c>
      <c r="AV246" s="12" t="s">
        <v>22</v>
      </c>
      <c r="AW246" s="12" t="s">
        <v>45</v>
      </c>
      <c r="AX246" s="12" t="s">
        <v>84</v>
      </c>
      <c r="AY246" s="146" t="s">
        <v>128</v>
      </c>
    </row>
    <row r="247" spans="2:65" s="13" customFormat="1">
      <c r="B247" s="151"/>
      <c r="D247" s="145" t="s">
        <v>139</v>
      </c>
      <c r="E247" s="152" t="s">
        <v>47</v>
      </c>
      <c r="F247" s="153" t="s">
        <v>383</v>
      </c>
      <c r="H247" s="154">
        <v>935.41600000000005</v>
      </c>
      <c r="I247" s="155"/>
      <c r="L247" s="151"/>
      <c r="M247" s="156"/>
      <c r="T247" s="157"/>
      <c r="AT247" s="152" t="s">
        <v>139</v>
      </c>
      <c r="AU247" s="152" t="s">
        <v>94</v>
      </c>
      <c r="AV247" s="13" t="s">
        <v>94</v>
      </c>
      <c r="AW247" s="13" t="s">
        <v>45</v>
      </c>
      <c r="AX247" s="13" t="s">
        <v>22</v>
      </c>
      <c r="AY247" s="152" t="s">
        <v>128</v>
      </c>
    </row>
    <row r="248" spans="2:65" s="1" customFormat="1" ht="37.9" customHeight="1">
      <c r="B248" s="32"/>
      <c r="C248" s="127" t="s">
        <v>296</v>
      </c>
      <c r="D248" s="127" t="s">
        <v>130</v>
      </c>
      <c r="E248" s="128" t="s">
        <v>489</v>
      </c>
      <c r="F248" s="129" t="s">
        <v>490</v>
      </c>
      <c r="G248" s="130" t="s">
        <v>133</v>
      </c>
      <c r="H248" s="131">
        <v>935.41600000000005</v>
      </c>
      <c r="I248" s="132"/>
      <c r="J248" s="133">
        <f>ROUND(I248*H248,2)</f>
        <v>0</v>
      </c>
      <c r="K248" s="129" t="s">
        <v>134</v>
      </c>
      <c r="L248" s="32"/>
      <c r="M248" s="134" t="s">
        <v>47</v>
      </c>
      <c r="N248" s="135" t="s">
        <v>55</v>
      </c>
      <c r="P248" s="136">
        <f>O248*H248</f>
        <v>0</v>
      </c>
      <c r="Q248" s="136">
        <v>0</v>
      </c>
      <c r="R248" s="136">
        <f>Q248*H248</f>
        <v>0</v>
      </c>
      <c r="S248" s="136">
        <v>0</v>
      </c>
      <c r="T248" s="137">
        <f>S248*H248</f>
        <v>0</v>
      </c>
      <c r="AR248" s="138" t="s">
        <v>135</v>
      </c>
      <c r="AT248" s="138" t="s">
        <v>130</v>
      </c>
      <c r="AU248" s="138" t="s">
        <v>94</v>
      </c>
      <c r="AY248" s="16" t="s">
        <v>128</v>
      </c>
      <c r="BE248" s="139">
        <f>IF(N248="základní",J248,0)</f>
        <v>0</v>
      </c>
      <c r="BF248" s="139">
        <f>IF(N248="snížená",J248,0)</f>
        <v>0</v>
      </c>
      <c r="BG248" s="139">
        <f>IF(N248="zákl. přenesená",J248,0)</f>
        <v>0</v>
      </c>
      <c r="BH248" s="139">
        <f>IF(N248="sníž. přenesená",J248,0)</f>
        <v>0</v>
      </c>
      <c r="BI248" s="139">
        <f>IF(N248="nulová",J248,0)</f>
        <v>0</v>
      </c>
      <c r="BJ248" s="16" t="s">
        <v>22</v>
      </c>
      <c r="BK248" s="139">
        <f>ROUND(I248*H248,2)</f>
        <v>0</v>
      </c>
      <c r="BL248" s="16" t="s">
        <v>135</v>
      </c>
      <c r="BM248" s="138" t="s">
        <v>491</v>
      </c>
    </row>
    <row r="249" spans="2:65" s="1" customFormat="1">
      <c r="B249" s="32"/>
      <c r="D249" s="140" t="s">
        <v>137</v>
      </c>
      <c r="F249" s="141" t="s">
        <v>492</v>
      </c>
      <c r="I249" s="142"/>
      <c r="L249" s="32"/>
      <c r="M249" s="143"/>
      <c r="T249" s="51"/>
      <c r="AT249" s="16" t="s">
        <v>137</v>
      </c>
      <c r="AU249" s="16" t="s">
        <v>94</v>
      </c>
    </row>
    <row r="250" spans="2:65" s="12" customFormat="1">
      <c r="B250" s="144"/>
      <c r="D250" s="145" t="s">
        <v>139</v>
      </c>
      <c r="E250" s="146" t="s">
        <v>47</v>
      </c>
      <c r="F250" s="147" t="s">
        <v>140</v>
      </c>
      <c r="H250" s="146" t="s">
        <v>47</v>
      </c>
      <c r="I250" s="148"/>
      <c r="L250" s="144"/>
      <c r="M250" s="149"/>
      <c r="T250" s="150"/>
      <c r="AT250" s="146" t="s">
        <v>139</v>
      </c>
      <c r="AU250" s="146" t="s">
        <v>94</v>
      </c>
      <c r="AV250" s="12" t="s">
        <v>22</v>
      </c>
      <c r="AW250" s="12" t="s">
        <v>45</v>
      </c>
      <c r="AX250" s="12" t="s">
        <v>84</v>
      </c>
      <c r="AY250" s="146" t="s">
        <v>128</v>
      </c>
    </row>
    <row r="251" spans="2:65" s="12" customFormat="1">
      <c r="B251" s="144"/>
      <c r="D251" s="145" t="s">
        <v>139</v>
      </c>
      <c r="E251" s="146" t="s">
        <v>47</v>
      </c>
      <c r="F251" s="147" t="s">
        <v>480</v>
      </c>
      <c r="H251" s="146" t="s">
        <v>47</v>
      </c>
      <c r="I251" s="148"/>
      <c r="L251" s="144"/>
      <c r="M251" s="149"/>
      <c r="T251" s="150"/>
      <c r="AT251" s="146" t="s">
        <v>139</v>
      </c>
      <c r="AU251" s="146" t="s">
        <v>94</v>
      </c>
      <c r="AV251" s="12" t="s">
        <v>22</v>
      </c>
      <c r="AW251" s="12" t="s">
        <v>45</v>
      </c>
      <c r="AX251" s="12" t="s">
        <v>84</v>
      </c>
      <c r="AY251" s="146" t="s">
        <v>128</v>
      </c>
    </row>
    <row r="252" spans="2:65" s="13" customFormat="1">
      <c r="B252" s="151"/>
      <c r="D252" s="145" t="s">
        <v>139</v>
      </c>
      <c r="E252" s="152" t="s">
        <v>47</v>
      </c>
      <c r="F252" s="153" t="s">
        <v>383</v>
      </c>
      <c r="H252" s="154">
        <v>935.41600000000005</v>
      </c>
      <c r="I252" s="155"/>
      <c r="L252" s="151"/>
      <c r="M252" s="156"/>
      <c r="T252" s="157"/>
      <c r="AT252" s="152" t="s">
        <v>139</v>
      </c>
      <c r="AU252" s="152" t="s">
        <v>94</v>
      </c>
      <c r="AV252" s="13" t="s">
        <v>94</v>
      </c>
      <c r="AW252" s="13" t="s">
        <v>45</v>
      </c>
      <c r="AX252" s="13" t="s">
        <v>22</v>
      </c>
      <c r="AY252" s="152" t="s">
        <v>128</v>
      </c>
    </row>
    <row r="253" spans="2:65" s="1" customFormat="1" ht="49.15" customHeight="1">
      <c r="B253" s="32"/>
      <c r="C253" s="127" t="s">
        <v>301</v>
      </c>
      <c r="D253" s="127" t="s">
        <v>130</v>
      </c>
      <c r="E253" s="128" t="s">
        <v>493</v>
      </c>
      <c r="F253" s="129" t="s">
        <v>494</v>
      </c>
      <c r="G253" s="130" t="s">
        <v>133</v>
      </c>
      <c r="H253" s="131">
        <v>935.41600000000005</v>
      </c>
      <c r="I253" s="132"/>
      <c r="J253" s="133">
        <f>ROUND(I253*H253,2)</f>
        <v>0</v>
      </c>
      <c r="K253" s="129" t="s">
        <v>134</v>
      </c>
      <c r="L253" s="32"/>
      <c r="M253" s="134" t="s">
        <v>47</v>
      </c>
      <c r="N253" s="135" t="s">
        <v>55</v>
      </c>
      <c r="P253" s="136">
        <f>O253*H253</f>
        <v>0</v>
      </c>
      <c r="Q253" s="136">
        <v>0</v>
      </c>
      <c r="R253" s="136">
        <f>Q253*H253</f>
        <v>0</v>
      </c>
      <c r="S253" s="136">
        <v>0</v>
      </c>
      <c r="T253" s="137">
        <f>S253*H253</f>
        <v>0</v>
      </c>
      <c r="AR253" s="138" t="s">
        <v>135</v>
      </c>
      <c r="AT253" s="138" t="s">
        <v>130</v>
      </c>
      <c r="AU253" s="138" t="s">
        <v>94</v>
      </c>
      <c r="AY253" s="16" t="s">
        <v>128</v>
      </c>
      <c r="BE253" s="139">
        <f>IF(N253="základní",J253,0)</f>
        <v>0</v>
      </c>
      <c r="BF253" s="139">
        <f>IF(N253="snížená",J253,0)</f>
        <v>0</v>
      </c>
      <c r="BG253" s="139">
        <f>IF(N253="zákl. přenesená",J253,0)</f>
        <v>0</v>
      </c>
      <c r="BH253" s="139">
        <f>IF(N253="sníž. přenesená",J253,0)</f>
        <v>0</v>
      </c>
      <c r="BI253" s="139">
        <f>IF(N253="nulová",J253,0)</f>
        <v>0</v>
      </c>
      <c r="BJ253" s="16" t="s">
        <v>22</v>
      </c>
      <c r="BK253" s="139">
        <f>ROUND(I253*H253,2)</f>
        <v>0</v>
      </c>
      <c r="BL253" s="16" t="s">
        <v>135</v>
      </c>
      <c r="BM253" s="138" t="s">
        <v>495</v>
      </c>
    </row>
    <row r="254" spans="2:65" s="1" customFormat="1">
      <c r="B254" s="32"/>
      <c r="D254" s="140" t="s">
        <v>137</v>
      </c>
      <c r="F254" s="141" t="s">
        <v>496</v>
      </c>
      <c r="I254" s="142"/>
      <c r="L254" s="32"/>
      <c r="M254" s="143"/>
      <c r="T254" s="51"/>
      <c r="AT254" s="16" t="s">
        <v>137</v>
      </c>
      <c r="AU254" s="16" t="s">
        <v>94</v>
      </c>
    </row>
    <row r="255" spans="2:65" s="12" customFormat="1">
      <c r="B255" s="144"/>
      <c r="D255" s="145" t="s">
        <v>139</v>
      </c>
      <c r="E255" s="146" t="s">
        <v>47</v>
      </c>
      <c r="F255" s="147" t="s">
        <v>140</v>
      </c>
      <c r="H255" s="146" t="s">
        <v>47</v>
      </c>
      <c r="I255" s="148"/>
      <c r="L255" s="144"/>
      <c r="M255" s="149"/>
      <c r="T255" s="150"/>
      <c r="AT255" s="146" t="s">
        <v>139</v>
      </c>
      <c r="AU255" s="146" t="s">
        <v>94</v>
      </c>
      <c r="AV255" s="12" t="s">
        <v>22</v>
      </c>
      <c r="AW255" s="12" t="s">
        <v>45</v>
      </c>
      <c r="AX255" s="12" t="s">
        <v>84</v>
      </c>
      <c r="AY255" s="146" t="s">
        <v>128</v>
      </c>
    </row>
    <row r="256" spans="2:65" s="12" customFormat="1">
      <c r="B256" s="144"/>
      <c r="D256" s="145" t="s">
        <v>139</v>
      </c>
      <c r="E256" s="146" t="s">
        <v>47</v>
      </c>
      <c r="F256" s="147" t="s">
        <v>480</v>
      </c>
      <c r="H256" s="146" t="s">
        <v>47</v>
      </c>
      <c r="I256" s="148"/>
      <c r="L256" s="144"/>
      <c r="M256" s="149"/>
      <c r="T256" s="150"/>
      <c r="AT256" s="146" t="s">
        <v>139</v>
      </c>
      <c r="AU256" s="146" t="s">
        <v>94</v>
      </c>
      <c r="AV256" s="12" t="s">
        <v>22</v>
      </c>
      <c r="AW256" s="12" t="s">
        <v>45</v>
      </c>
      <c r="AX256" s="12" t="s">
        <v>84</v>
      </c>
      <c r="AY256" s="146" t="s">
        <v>128</v>
      </c>
    </row>
    <row r="257" spans="2:65" s="13" customFormat="1">
      <c r="B257" s="151"/>
      <c r="D257" s="145" t="s">
        <v>139</v>
      </c>
      <c r="E257" s="152" t="s">
        <v>47</v>
      </c>
      <c r="F257" s="153" t="s">
        <v>383</v>
      </c>
      <c r="H257" s="154">
        <v>935.41600000000005</v>
      </c>
      <c r="I257" s="155"/>
      <c r="L257" s="151"/>
      <c r="M257" s="156"/>
      <c r="T257" s="157"/>
      <c r="AT257" s="152" t="s">
        <v>139</v>
      </c>
      <c r="AU257" s="152" t="s">
        <v>94</v>
      </c>
      <c r="AV257" s="13" t="s">
        <v>94</v>
      </c>
      <c r="AW257" s="13" t="s">
        <v>45</v>
      </c>
      <c r="AX257" s="13" t="s">
        <v>22</v>
      </c>
      <c r="AY257" s="152" t="s">
        <v>128</v>
      </c>
    </row>
    <row r="258" spans="2:65" s="1" customFormat="1" ht="24.2" customHeight="1">
      <c r="B258" s="32"/>
      <c r="C258" s="127" t="s">
        <v>306</v>
      </c>
      <c r="D258" s="127" t="s">
        <v>130</v>
      </c>
      <c r="E258" s="128" t="s">
        <v>194</v>
      </c>
      <c r="F258" s="129" t="s">
        <v>195</v>
      </c>
      <c r="G258" s="130" t="s">
        <v>133</v>
      </c>
      <c r="H258" s="131">
        <v>935.41600000000005</v>
      </c>
      <c r="I258" s="132"/>
      <c r="J258" s="133">
        <f>ROUND(I258*H258,2)</f>
        <v>0</v>
      </c>
      <c r="K258" s="129" t="s">
        <v>134</v>
      </c>
      <c r="L258" s="32"/>
      <c r="M258" s="134" t="s">
        <v>47</v>
      </c>
      <c r="N258" s="135" t="s">
        <v>55</v>
      </c>
      <c r="P258" s="136">
        <f>O258*H258</f>
        <v>0</v>
      </c>
      <c r="Q258" s="136">
        <v>3.4000000000000002E-4</v>
      </c>
      <c r="R258" s="136">
        <f>Q258*H258</f>
        <v>0.31804144000000006</v>
      </c>
      <c r="S258" s="136">
        <v>0</v>
      </c>
      <c r="T258" s="137">
        <f>S258*H258</f>
        <v>0</v>
      </c>
      <c r="AR258" s="138" t="s">
        <v>135</v>
      </c>
      <c r="AT258" s="138" t="s">
        <v>130</v>
      </c>
      <c r="AU258" s="138" t="s">
        <v>94</v>
      </c>
      <c r="AY258" s="16" t="s">
        <v>128</v>
      </c>
      <c r="BE258" s="139">
        <f>IF(N258="základní",J258,0)</f>
        <v>0</v>
      </c>
      <c r="BF258" s="139">
        <f>IF(N258="snížená",J258,0)</f>
        <v>0</v>
      </c>
      <c r="BG258" s="139">
        <f>IF(N258="zákl. přenesená",J258,0)</f>
        <v>0</v>
      </c>
      <c r="BH258" s="139">
        <f>IF(N258="sníž. přenesená",J258,0)</f>
        <v>0</v>
      </c>
      <c r="BI258" s="139">
        <f>IF(N258="nulová",J258,0)</f>
        <v>0</v>
      </c>
      <c r="BJ258" s="16" t="s">
        <v>22</v>
      </c>
      <c r="BK258" s="139">
        <f>ROUND(I258*H258,2)</f>
        <v>0</v>
      </c>
      <c r="BL258" s="16" t="s">
        <v>135</v>
      </c>
      <c r="BM258" s="138" t="s">
        <v>497</v>
      </c>
    </row>
    <row r="259" spans="2:65" s="1" customFormat="1">
      <c r="B259" s="32"/>
      <c r="D259" s="140" t="s">
        <v>137</v>
      </c>
      <c r="F259" s="141" t="s">
        <v>197</v>
      </c>
      <c r="I259" s="142"/>
      <c r="L259" s="32"/>
      <c r="M259" s="143"/>
      <c r="T259" s="51"/>
      <c r="AT259" s="16" t="s">
        <v>137</v>
      </c>
      <c r="AU259" s="16" t="s">
        <v>94</v>
      </c>
    </row>
    <row r="260" spans="2:65" s="12" customFormat="1">
      <c r="B260" s="144"/>
      <c r="D260" s="145" t="s">
        <v>139</v>
      </c>
      <c r="E260" s="146" t="s">
        <v>47</v>
      </c>
      <c r="F260" s="147" t="s">
        <v>140</v>
      </c>
      <c r="H260" s="146" t="s">
        <v>47</v>
      </c>
      <c r="I260" s="148"/>
      <c r="L260" s="144"/>
      <c r="M260" s="149"/>
      <c r="T260" s="150"/>
      <c r="AT260" s="146" t="s">
        <v>139</v>
      </c>
      <c r="AU260" s="146" t="s">
        <v>94</v>
      </c>
      <c r="AV260" s="12" t="s">
        <v>22</v>
      </c>
      <c r="AW260" s="12" t="s">
        <v>45</v>
      </c>
      <c r="AX260" s="12" t="s">
        <v>84</v>
      </c>
      <c r="AY260" s="146" t="s">
        <v>128</v>
      </c>
    </row>
    <row r="261" spans="2:65" s="12" customFormat="1">
      <c r="B261" s="144"/>
      <c r="D261" s="145" t="s">
        <v>139</v>
      </c>
      <c r="E261" s="146" t="s">
        <v>47</v>
      </c>
      <c r="F261" s="147" t="s">
        <v>480</v>
      </c>
      <c r="H261" s="146" t="s">
        <v>47</v>
      </c>
      <c r="I261" s="148"/>
      <c r="L261" s="144"/>
      <c r="M261" s="149"/>
      <c r="T261" s="150"/>
      <c r="AT261" s="146" t="s">
        <v>139</v>
      </c>
      <c r="AU261" s="146" t="s">
        <v>94</v>
      </c>
      <c r="AV261" s="12" t="s">
        <v>22</v>
      </c>
      <c r="AW261" s="12" t="s">
        <v>45</v>
      </c>
      <c r="AX261" s="12" t="s">
        <v>84</v>
      </c>
      <c r="AY261" s="146" t="s">
        <v>128</v>
      </c>
    </row>
    <row r="262" spans="2:65" s="13" customFormat="1">
      <c r="B262" s="151"/>
      <c r="D262" s="145" t="s">
        <v>139</v>
      </c>
      <c r="E262" s="152" t="s">
        <v>47</v>
      </c>
      <c r="F262" s="153" t="s">
        <v>383</v>
      </c>
      <c r="H262" s="154">
        <v>935.41600000000005</v>
      </c>
      <c r="I262" s="155"/>
      <c r="L262" s="151"/>
      <c r="M262" s="156"/>
      <c r="T262" s="157"/>
      <c r="AT262" s="152" t="s">
        <v>139</v>
      </c>
      <c r="AU262" s="152" t="s">
        <v>94</v>
      </c>
      <c r="AV262" s="13" t="s">
        <v>94</v>
      </c>
      <c r="AW262" s="13" t="s">
        <v>45</v>
      </c>
      <c r="AX262" s="13" t="s">
        <v>22</v>
      </c>
      <c r="AY262" s="152" t="s">
        <v>128</v>
      </c>
    </row>
    <row r="263" spans="2:65" s="1" customFormat="1" ht="24.2" customHeight="1">
      <c r="B263" s="32"/>
      <c r="C263" s="127" t="s">
        <v>311</v>
      </c>
      <c r="D263" s="127" t="s">
        <v>130</v>
      </c>
      <c r="E263" s="128" t="s">
        <v>498</v>
      </c>
      <c r="F263" s="129" t="s">
        <v>499</v>
      </c>
      <c r="G263" s="130" t="s">
        <v>133</v>
      </c>
      <c r="H263" s="131">
        <v>935.41600000000005</v>
      </c>
      <c r="I263" s="132"/>
      <c r="J263" s="133">
        <f>ROUND(I263*H263,2)</f>
        <v>0</v>
      </c>
      <c r="K263" s="129" t="s">
        <v>134</v>
      </c>
      <c r="L263" s="32"/>
      <c r="M263" s="134" t="s">
        <v>47</v>
      </c>
      <c r="N263" s="135" t="s">
        <v>55</v>
      </c>
      <c r="P263" s="136">
        <f>O263*H263</f>
        <v>0</v>
      </c>
      <c r="Q263" s="136">
        <v>0</v>
      </c>
      <c r="R263" s="136">
        <f>Q263*H263</f>
        <v>0</v>
      </c>
      <c r="S263" s="136">
        <v>0</v>
      </c>
      <c r="T263" s="137">
        <f>S263*H263</f>
        <v>0</v>
      </c>
      <c r="AR263" s="138" t="s">
        <v>135</v>
      </c>
      <c r="AT263" s="138" t="s">
        <v>130</v>
      </c>
      <c r="AU263" s="138" t="s">
        <v>94</v>
      </c>
      <c r="AY263" s="16" t="s">
        <v>128</v>
      </c>
      <c r="BE263" s="139">
        <f>IF(N263="základní",J263,0)</f>
        <v>0</v>
      </c>
      <c r="BF263" s="139">
        <f>IF(N263="snížená",J263,0)</f>
        <v>0</v>
      </c>
      <c r="BG263" s="139">
        <f>IF(N263="zákl. přenesená",J263,0)</f>
        <v>0</v>
      </c>
      <c r="BH263" s="139">
        <f>IF(N263="sníž. přenesená",J263,0)</f>
        <v>0</v>
      </c>
      <c r="BI263" s="139">
        <f>IF(N263="nulová",J263,0)</f>
        <v>0</v>
      </c>
      <c r="BJ263" s="16" t="s">
        <v>22</v>
      </c>
      <c r="BK263" s="139">
        <f>ROUND(I263*H263,2)</f>
        <v>0</v>
      </c>
      <c r="BL263" s="16" t="s">
        <v>135</v>
      </c>
      <c r="BM263" s="138" t="s">
        <v>500</v>
      </c>
    </row>
    <row r="264" spans="2:65" s="1" customFormat="1">
      <c r="B264" s="32"/>
      <c r="D264" s="140" t="s">
        <v>137</v>
      </c>
      <c r="F264" s="141" t="s">
        <v>501</v>
      </c>
      <c r="I264" s="142"/>
      <c r="L264" s="32"/>
      <c r="M264" s="143"/>
      <c r="T264" s="51"/>
      <c r="AT264" s="16" t="s">
        <v>137</v>
      </c>
      <c r="AU264" s="16" t="s">
        <v>94</v>
      </c>
    </row>
    <row r="265" spans="2:65" s="12" customFormat="1">
      <c r="B265" s="144"/>
      <c r="D265" s="145" t="s">
        <v>139</v>
      </c>
      <c r="E265" s="146" t="s">
        <v>47</v>
      </c>
      <c r="F265" s="147" t="s">
        <v>140</v>
      </c>
      <c r="H265" s="146" t="s">
        <v>47</v>
      </c>
      <c r="I265" s="148"/>
      <c r="L265" s="144"/>
      <c r="M265" s="149"/>
      <c r="T265" s="150"/>
      <c r="AT265" s="146" t="s">
        <v>139</v>
      </c>
      <c r="AU265" s="146" t="s">
        <v>94</v>
      </c>
      <c r="AV265" s="12" t="s">
        <v>22</v>
      </c>
      <c r="AW265" s="12" t="s">
        <v>45</v>
      </c>
      <c r="AX265" s="12" t="s">
        <v>84</v>
      </c>
      <c r="AY265" s="146" t="s">
        <v>128</v>
      </c>
    </row>
    <row r="266" spans="2:65" s="12" customFormat="1">
      <c r="B266" s="144"/>
      <c r="D266" s="145" t="s">
        <v>139</v>
      </c>
      <c r="E266" s="146" t="s">
        <v>47</v>
      </c>
      <c r="F266" s="147" t="s">
        <v>480</v>
      </c>
      <c r="H266" s="146" t="s">
        <v>47</v>
      </c>
      <c r="I266" s="148"/>
      <c r="L266" s="144"/>
      <c r="M266" s="149"/>
      <c r="T266" s="150"/>
      <c r="AT266" s="146" t="s">
        <v>139</v>
      </c>
      <c r="AU266" s="146" t="s">
        <v>94</v>
      </c>
      <c r="AV266" s="12" t="s">
        <v>22</v>
      </c>
      <c r="AW266" s="12" t="s">
        <v>45</v>
      </c>
      <c r="AX266" s="12" t="s">
        <v>84</v>
      </c>
      <c r="AY266" s="146" t="s">
        <v>128</v>
      </c>
    </row>
    <row r="267" spans="2:65" s="13" customFormat="1">
      <c r="B267" s="151"/>
      <c r="D267" s="145" t="s">
        <v>139</v>
      </c>
      <c r="E267" s="152" t="s">
        <v>47</v>
      </c>
      <c r="F267" s="153" t="s">
        <v>383</v>
      </c>
      <c r="H267" s="154">
        <v>935.41600000000005</v>
      </c>
      <c r="I267" s="155"/>
      <c r="L267" s="151"/>
      <c r="M267" s="156"/>
      <c r="T267" s="157"/>
      <c r="AT267" s="152" t="s">
        <v>139</v>
      </c>
      <c r="AU267" s="152" t="s">
        <v>94</v>
      </c>
      <c r="AV267" s="13" t="s">
        <v>94</v>
      </c>
      <c r="AW267" s="13" t="s">
        <v>45</v>
      </c>
      <c r="AX267" s="13" t="s">
        <v>22</v>
      </c>
      <c r="AY267" s="152" t="s">
        <v>128</v>
      </c>
    </row>
    <row r="268" spans="2:65" s="1" customFormat="1" ht="44.25" customHeight="1">
      <c r="B268" s="32"/>
      <c r="C268" s="127" t="s">
        <v>320</v>
      </c>
      <c r="D268" s="127" t="s">
        <v>130</v>
      </c>
      <c r="E268" s="128" t="s">
        <v>168</v>
      </c>
      <c r="F268" s="129" t="s">
        <v>169</v>
      </c>
      <c r="G268" s="130" t="s">
        <v>133</v>
      </c>
      <c r="H268" s="131">
        <v>43.070999999999998</v>
      </c>
      <c r="I268" s="132"/>
      <c r="J268" s="133">
        <f>ROUND(I268*H268,2)</f>
        <v>0</v>
      </c>
      <c r="K268" s="129" t="s">
        <v>134</v>
      </c>
      <c r="L268" s="32"/>
      <c r="M268" s="134" t="s">
        <v>47</v>
      </c>
      <c r="N268" s="135" t="s">
        <v>55</v>
      </c>
      <c r="P268" s="136">
        <f>O268*H268</f>
        <v>0</v>
      </c>
      <c r="Q268" s="136">
        <v>0.12966</v>
      </c>
      <c r="R268" s="136">
        <f>Q268*H268</f>
        <v>5.5845858599999998</v>
      </c>
      <c r="S268" s="136">
        <v>0</v>
      </c>
      <c r="T268" s="137">
        <f>S268*H268</f>
        <v>0</v>
      </c>
      <c r="AR268" s="138" t="s">
        <v>135</v>
      </c>
      <c r="AT268" s="138" t="s">
        <v>130</v>
      </c>
      <c r="AU268" s="138" t="s">
        <v>94</v>
      </c>
      <c r="AY268" s="16" t="s">
        <v>128</v>
      </c>
      <c r="BE268" s="139">
        <f>IF(N268="základní",J268,0)</f>
        <v>0</v>
      </c>
      <c r="BF268" s="139">
        <f>IF(N268="snížená",J268,0)</f>
        <v>0</v>
      </c>
      <c r="BG268" s="139">
        <f>IF(N268="zákl. přenesená",J268,0)</f>
        <v>0</v>
      </c>
      <c r="BH268" s="139">
        <f>IF(N268="sníž. přenesená",J268,0)</f>
        <v>0</v>
      </c>
      <c r="BI268" s="139">
        <f>IF(N268="nulová",J268,0)</f>
        <v>0</v>
      </c>
      <c r="BJ268" s="16" t="s">
        <v>22</v>
      </c>
      <c r="BK268" s="139">
        <f>ROUND(I268*H268,2)</f>
        <v>0</v>
      </c>
      <c r="BL268" s="16" t="s">
        <v>135</v>
      </c>
      <c r="BM268" s="138" t="s">
        <v>502</v>
      </c>
    </row>
    <row r="269" spans="2:65" s="1" customFormat="1">
      <c r="B269" s="32"/>
      <c r="D269" s="140" t="s">
        <v>137</v>
      </c>
      <c r="F269" s="141" t="s">
        <v>171</v>
      </c>
      <c r="I269" s="142"/>
      <c r="L269" s="32"/>
      <c r="M269" s="143"/>
      <c r="T269" s="51"/>
      <c r="AT269" s="16" t="s">
        <v>137</v>
      </c>
      <c r="AU269" s="16" t="s">
        <v>94</v>
      </c>
    </row>
    <row r="270" spans="2:65" s="12" customFormat="1">
      <c r="B270" s="144"/>
      <c r="D270" s="145" t="s">
        <v>139</v>
      </c>
      <c r="E270" s="146" t="s">
        <v>47</v>
      </c>
      <c r="F270" s="147" t="s">
        <v>140</v>
      </c>
      <c r="H270" s="146" t="s">
        <v>47</v>
      </c>
      <c r="I270" s="148"/>
      <c r="L270" s="144"/>
      <c r="M270" s="149"/>
      <c r="T270" s="150"/>
      <c r="AT270" s="146" t="s">
        <v>139</v>
      </c>
      <c r="AU270" s="146" t="s">
        <v>94</v>
      </c>
      <c r="AV270" s="12" t="s">
        <v>22</v>
      </c>
      <c r="AW270" s="12" t="s">
        <v>45</v>
      </c>
      <c r="AX270" s="12" t="s">
        <v>84</v>
      </c>
      <c r="AY270" s="146" t="s">
        <v>128</v>
      </c>
    </row>
    <row r="271" spans="2:65" s="12" customFormat="1" ht="22.5">
      <c r="B271" s="144"/>
      <c r="D271" s="145" t="s">
        <v>139</v>
      </c>
      <c r="E271" s="146" t="s">
        <v>47</v>
      </c>
      <c r="F271" s="147" t="s">
        <v>503</v>
      </c>
      <c r="H271" s="146" t="s">
        <v>47</v>
      </c>
      <c r="I271" s="148"/>
      <c r="L271" s="144"/>
      <c r="M271" s="149"/>
      <c r="T271" s="150"/>
      <c r="AT271" s="146" t="s">
        <v>139</v>
      </c>
      <c r="AU271" s="146" t="s">
        <v>94</v>
      </c>
      <c r="AV271" s="12" t="s">
        <v>22</v>
      </c>
      <c r="AW271" s="12" t="s">
        <v>45</v>
      </c>
      <c r="AX271" s="12" t="s">
        <v>84</v>
      </c>
      <c r="AY271" s="146" t="s">
        <v>128</v>
      </c>
    </row>
    <row r="272" spans="2:65" s="13" customFormat="1">
      <c r="B272" s="151"/>
      <c r="D272" s="145" t="s">
        <v>139</v>
      </c>
      <c r="E272" s="152" t="s">
        <v>47</v>
      </c>
      <c r="F272" s="153" t="s">
        <v>398</v>
      </c>
      <c r="H272" s="154">
        <v>43.070999999999998</v>
      </c>
      <c r="I272" s="155"/>
      <c r="L272" s="151"/>
      <c r="M272" s="156"/>
      <c r="T272" s="157"/>
      <c r="AT272" s="152" t="s">
        <v>139</v>
      </c>
      <c r="AU272" s="152" t="s">
        <v>94</v>
      </c>
      <c r="AV272" s="13" t="s">
        <v>94</v>
      </c>
      <c r="AW272" s="13" t="s">
        <v>45</v>
      </c>
      <c r="AX272" s="13" t="s">
        <v>22</v>
      </c>
      <c r="AY272" s="152" t="s">
        <v>128</v>
      </c>
    </row>
    <row r="273" spans="2:65" s="1" customFormat="1" ht="24.2" customHeight="1">
      <c r="B273" s="32"/>
      <c r="C273" s="127" t="s">
        <v>329</v>
      </c>
      <c r="D273" s="127" t="s">
        <v>130</v>
      </c>
      <c r="E273" s="128" t="s">
        <v>174</v>
      </c>
      <c r="F273" s="129" t="s">
        <v>175</v>
      </c>
      <c r="G273" s="130" t="s">
        <v>133</v>
      </c>
      <c r="H273" s="131">
        <v>43.070999999999998</v>
      </c>
      <c r="I273" s="132"/>
      <c r="J273" s="133">
        <f>ROUND(I273*H273,2)</f>
        <v>0</v>
      </c>
      <c r="K273" s="129" t="s">
        <v>134</v>
      </c>
      <c r="L273" s="32"/>
      <c r="M273" s="134" t="s">
        <v>47</v>
      </c>
      <c r="N273" s="135" t="s">
        <v>55</v>
      </c>
      <c r="P273" s="136">
        <f>O273*H273</f>
        <v>0</v>
      </c>
      <c r="Q273" s="136">
        <v>5.1000000000000004E-4</v>
      </c>
      <c r="R273" s="136">
        <f>Q273*H273</f>
        <v>2.196621E-2</v>
      </c>
      <c r="S273" s="136">
        <v>0</v>
      </c>
      <c r="T273" s="137">
        <f>S273*H273</f>
        <v>0</v>
      </c>
      <c r="AR273" s="138" t="s">
        <v>135</v>
      </c>
      <c r="AT273" s="138" t="s">
        <v>130</v>
      </c>
      <c r="AU273" s="138" t="s">
        <v>94</v>
      </c>
      <c r="AY273" s="16" t="s">
        <v>128</v>
      </c>
      <c r="BE273" s="139">
        <f>IF(N273="základní",J273,0)</f>
        <v>0</v>
      </c>
      <c r="BF273" s="139">
        <f>IF(N273="snížená",J273,0)</f>
        <v>0</v>
      </c>
      <c r="BG273" s="139">
        <f>IF(N273="zákl. přenesená",J273,0)</f>
        <v>0</v>
      </c>
      <c r="BH273" s="139">
        <f>IF(N273="sníž. přenesená",J273,0)</f>
        <v>0</v>
      </c>
      <c r="BI273" s="139">
        <f>IF(N273="nulová",J273,0)</f>
        <v>0</v>
      </c>
      <c r="BJ273" s="16" t="s">
        <v>22</v>
      </c>
      <c r="BK273" s="139">
        <f>ROUND(I273*H273,2)</f>
        <v>0</v>
      </c>
      <c r="BL273" s="16" t="s">
        <v>135</v>
      </c>
      <c r="BM273" s="138" t="s">
        <v>504</v>
      </c>
    </row>
    <row r="274" spans="2:65" s="1" customFormat="1">
      <c r="B274" s="32"/>
      <c r="D274" s="140" t="s">
        <v>137</v>
      </c>
      <c r="F274" s="141" t="s">
        <v>177</v>
      </c>
      <c r="I274" s="142"/>
      <c r="L274" s="32"/>
      <c r="M274" s="143"/>
      <c r="T274" s="51"/>
      <c r="AT274" s="16" t="s">
        <v>137</v>
      </c>
      <c r="AU274" s="16" t="s">
        <v>94</v>
      </c>
    </row>
    <row r="275" spans="2:65" s="12" customFormat="1">
      <c r="B275" s="144"/>
      <c r="D275" s="145" t="s">
        <v>139</v>
      </c>
      <c r="E275" s="146" t="s">
        <v>47</v>
      </c>
      <c r="F275" s="147" t="s">
        <v>140</v>
      </c>
      <c r="H275" s="146" t="s">
        <v>47</v>
      </c>
      <c r="I275" s="148"/>
      <c r="L275" s="144"/>
      <c r="M275" s="149"/>
      <c r="T275" s="150"/>
      <c r="AT275" s="146" t="s">
        <v>139</v>
      </c>
      <c r="AU275" s="146" t="s">
        <v>94</v>
      </c>
      <c r="AV275" s="12" t="s">
        <v>22</v>
      </c>
      <c r="AW275" s="12" t="s">
        <v>45</v>
      </c>
      <c r="AX275" s="12" t="s">
        <v>84</v>
      </c>
      <c r="AY275" s="146" t="s">
        <v>128</v>
      </c>
    </row>
    <row r="276" spans="2:65" s="12" customFormat="1">
      <c r="B276" s="144"/>
      <c r="D276" s="145" t="s">
        <v>139</v>
      </c>
      <c r="E276" s="146" t="s">
        <v>47</v>
      </c>
      <c r="F276" s="147" t="s">
        <v>505</v>
      </c>
      <c r="H276" s="146" t="s">
        <v>47</v>
      </c>
      <c r="I276" s="148"/>
      <c r="L276" s="144"/>
      <c r="M276" s="149"/>
      <c r="T276" s="150"/>
      <c r="AT276" s="146" t="s">
        <v>139</v>
      </c>
      <c r="AU276" s="146" t="s">
        <v>94</v>
      </c>
      <c r="AV276" s="12" t="s">
        <v>22</v>
      </c>
      <c r="AW276" s="12" t="s">
        <v>45</v>
      </c>
      <c r="AX276" s="12" t="s">
        <v>84</v>
      </c>
      <c r="AY276" s="146" t="s">
        <v>128</v>
      </c>
    </row>
    <row r="277" spans="2:65" s="13" customFormat="1">
      <c r="B277" s="151"/>
      <c r="D277" s="145" t="s">
        <v>139</v>
      </c>
      <c r="E277" s="152" t="s">
        <v>47</v>
      </c>
      <c r="F277" s="153" t="s">
        <v>398</v>
      </c>
      <c r="H277" s="154">
        <v>43.070999999999998</v>
      </c>
      <c r="I277" s="155"/>
      <c r="L277" s="151"/>
      <c r="M277" s="156"/>
      <c r="T277" s="157"/>
      <c r="AT277" s="152" t="s">
        <v>139</v>
      </c>
      <c r="AU277" s="152" t="s">
        <v>94</v>
      </c>
      <c r="AV277" s="13" t="s">
        <v>94</v>
      </c>
      <c r="AW277" s="13" t="s">
        <v>45</v>
      </c>
      <c r="AX277" s="13" t="s">
        <v>22</v>
      </c>
      <c r="AY277" s="152" t="s">
        <v>128</v>
      </c>
    </row>
    <row r="278" spans="2:65" s="1" customFormat="1" ht="44.25" customHeight="1">
      <c r="B278" s="32"/>
      <c r="C278" s="127" t="s">
        <v>335</v>
      </c>
      <c r="D278" s="127" t="s">
        <v>130</v>
      </c>
      <c r="E278" s="128" t="s">
        <v>180</v>
      </c>
      <c r="F278" s="129" t="s">
        <v>181</v>
      </c>
      <c r="G278" s="130" t="s">
        <v>133</v>
      </c>
      <c r="H278" s="131">
        <v>34.067</v>
      </c>
      <c r="I278" s="132"/>
      <c r="J278" s="133">
        <f>ROUND(I278*H278,2)</f>
        <v>0</v>
      </c>
      <c r="K278" s="129" t="s">
        <v>134</v>
      </c>
      <c r="L278" s="32"/>
      <c r="M278" s="134" t="s">
        <v>47</v>
      </c>
      <c r="N278" s="135" t="s">
        <v>55</v>
      </c>
      <c r="P278" s="136">
        <f>O278*H278</f>
        <v>0</v>
      </c>
      <c r="Q278" s="136">
        <v>0.12966</v>
      </c>
      <c r="R278" s="136">
        <f>Q278*H278</f>
        <v>4.4171272200000002</v>
      </c>
      <c r="S278" s="136">
        <v>0</v>
      </c>
      <c r="T278" s="137">
        <f>S278*H278</f>
        <v>0</v>
      </c>
      <c r="AR278" s="138" t="s">
        <v>135</v>
      </c>
      <c r="AT278" s="138" t="s">
        <v>130</v>
      </c>
      <c r="AU278" s="138" t="s">
        <v>94</v>
      </c>
      <c r="AY278" s="16" t="s">
        <v>128</v>
      </c>
      <c r="BE278" s="139">
        <f>IF(N278="základní",J278,0)</f>
        <v>0</v>
      </c>
      <c r="BF278" s="139">
        <f>IF(N278="snížená",J278,0)</f>
        <v>0</v>
      </c>
      <c r="BG278" s="139">
        <f>IF(N278="zákl. přenesená",J278,0)</f>
        <v>0</v>
      </c>
      <c r="BH278" s="139">
        <f>IF(N278="sníž. přenesená",J278,0)</f>
        <v>0</v>
      </c>
      <c r="BI278" s="139">
        <f>IF(N278="nulová",J278,0)</f>
        <v>0</v>
      </c>
      <c r="BJ278" s="16" t="s">
        <v>22</v>
      </c>
      <c r="BK278" s="139">
        <f>ROUND(I278*H278,2)</f>
        <v>0</v>
      </c>
      <c r="BL278" s="16" t="s">
        <v>135</v>
      </c>
      <c r="BM278" s="138" t="s">
        <v>506</v>
      </c>
    </row>
    <row r="279" spans="2:65" s="1" customFormat="1">
      <c r="B279" s="32"/>
      <c r="D279" s="140" t="s">
        <v>137</v>
      </c>
      <c r="F279" s="141" t="s">
        <v>183</v>
      </c>
      <c r="I279" s="142"/>
      <c r="L279" s="32"/>
      <c r="M279" s="143"/>
      <c r="T279" s="51"/>
      <c r="AT279" s="16" t="s">
        <v>137</v>
      </c>
      <c r="AU279" s="16" t="s">
        <v>94</v>
      </c>
    </row>
    <row r="280" spans="2:65" s="12" customFormat="1">
      <c r="B280" s="144"/>
      <c r="D280" s="145" t="s">
        <v>139</v>
      </c>
      <c r="E280" s="146" t="s">
        <v>47</v>
      </c>
      <c r="F280" s="147" t="s">
        <v>140</v>
      </c>
      <c r="H280" s="146" t="s">
        <v>47</v>
      </c>
      <c r="I280" s="148"/>
      <c r="L280" s="144"/>
      <c r="M280" s="149"/>
      <c r="T280" s="150"/>
      <c r="AT280" s="146" t="s">
        <v>139</v>
      </c>
      <c r="AU280" s="146" t="s">
        <v>94</v>
      </c>
      <c r="AV280" s="12" t="s">
        <v>22</v>
      </c>
      <c r="AW280" s="12" t="s">
        <v>45</v>
      </c>
      <c r="AX280" s="12" t="s">
        <v>84</v>
      </c>
      <c r="AY280" s="146" t="s">
        <v>128</v>
      </c>
    </row>
    <row r="281" spans="2:65" s="12" customFormat="1" ht="22.5">
      <c r="B281" s="144"/>
      <c r="D281" s="145" t="s">
        <v>139</v>
      </c>
      <c r="E281" s="146" t="s">
        <v>47</v>
      </c>
      <c r="F281" s="147" t="s">
        <v>507</v>
      </c>
      <c r="H281" s="146" t="s">
        <v>47</v>
      </c>
      <c r="I281" s="148"/>
      <c r="L281" s="144"/>
      <c r="M281" s="149"/>
      <c r="T281" s="150"/>
      <c r="AT281" s="146" t="s">
        <v>139</v>
      </c>
      <c r="AU281" s="146" t="s">
        <v>94</v>
      </c>
      <c r="AV281" s="12" t="s">
        <v>22</v>
      </c>
      <c r="AW281" s="12" t="s">
        <v>45</v>
      </c>
      <c r="AX281" s="12" t="s">
        <v>84</v>
      </c>
      <c r="AY281" s="146" t="s">
        <v>128</v>
      </c>
    </row>
    <row r="282" spans="2:65" s="13" customFormat="1">
      <c r="B282" s="151"/>
      <c r="D282" s="145" t="s">
        <v>139</v>
      </c>
      <c r="E282" s="152" t="s">
        <v>47</v>
      </c>
      <c r="F282" s="153" t="s">
        <v>400</v>
      </c>
      <c r="H282" s="154">
        <v>34.067</v>
      </c>
      <c r="I282" s="155"/>
      <c r="L282" s="151"/>
      <c r="M282" s="156"/>
      <c r="T282" s="157"/>
      <c r="AT282" s="152" t="s">
        <v>139</v>
      </c>
      <c r="AU282" s="152" t="s">
        <v>94</v>
      </c>
      <c r="AV282" s="13" t="s">
        <v>94</v>
      </c>
      <c r="AW282" s="13" t="s">
        <v>45</v>
      </c>
      <c r="AX282" s="13" t="s">
        <v>22</v>
      </c>
      <c r="AY282" s="152" t="s">
        <v>128</v>
      </c>
    </row>
    <row r="283" spans="2:65" s="1" customFormat="1" ht="24.2" customHeight="1">
      <c r="B283" s="32"/>
      <c r="C283" s="127" t="s">
        <v>340</v>
      </c>
      <c r="D283" s="127" t="s">
        <v>130</v>
      </c>
      <c r="E283" s="128" t="s">
        <v>174</v>
      </c>
      <c r="F283" s="129" t="s">
        <v>175</v>
      </c>
      <c r="G283" s="130" t="s">
        <v>133</v>
      </c>
      <c r="H283" s="131">
        <v>34.067</v>
      </c>
      <c r="I283" s="132"/>
      <c r="J283" s="133">
        <f>ROUND(I283*H283,2)</f>
        <v>0</v>
      </c>
      <c r="K283" s="129" t="s">
        <v>134</v>
      </c>
      <c r="L283" s="32"/>
      <c r="M283" s="134" t="s">
        <v>47</v>
      </c>
      <c r="N283" s="135" t="s">
        <v>55</v>
      </c>
      <c r="P283" s="136">
        <f>O283*H283</f>
        <v>0</v>
      </c>
      <c r="Q283" s="136">
        <v>5.1000000000000004E-4</v>
      </c>
      <c r="R283" s="136">
        <f>Q283*H283</f>
        <v>1.7374170000000001E-2</v>
      </c>
      <c r="S283" s="136">
        <v>0</v>
      </c>
      <c r="T283" s="137">
        <f>S283*H283</f>
        <v>0</v>
      </c>
      <c r="AR283" s="138" t="s">
        <v>135</v>
      </c>
      <c r="AT283" s="138" t="s">
        <v>130</v>
      </c>
      <c r="AU283" s="138" t="s">
        <v>94</v>
      </c>
      <c r="AY283" s="16" t="s">
        <v>128</v>
      </c>
      <c r="BE283" s="139">
        <f>IF(N283="základní",J283,0)</f>
        <v>0</v>
      </c>
      <c r="BF283" s="139">
        <f>IF(N283="snížená",J283,0)</f>
        <v>0</v>
      </c>
      <c r="BG283" s="139">
        <f>IF(N283="zákl. přenesená",J283,0)</f>
        <v>0</v>
      </c>
      <c r="BH283" s="139">
        <f>IF(N283="sníž. přenesená",J283,0)</f>
        <v>0</v>
      </c>
      <c r="BI283" s="139">
        <f>IF(N283="nulová",J283,0)</f>
        <v>0</v>
      </c>
      <c r="BJ283" s="16" t="s">
        <v>22</v>
      </c>
      <c r="BK283" s="139">
        <f>ROUND(I283*H283,2)</f>
        <v>0</v>
      </c>
      <c r="BL283" s="16" t="s">
        <v>135</v>
      </c>
      <c r="BM283" s="138" t="s">
        <v>508</v>
      </c>
    </row>
    <row r="284" spans="2:65" s="1" customFormat="1">
      <c r="B284" s="32"/>
      <c r="D284" s="140" t="s">
        <v>137</v>
      </c>
      <c r="F284" s="141" t="s">
        <v>177</v>
      </c>
      <c r="I284" s="142"/>
      <c r="L284" s="32"/>
      <c r="M284" s="143"/>
      <c r="T284" s="51"/>
      <c r="AT284" s="16" t="s">
        <v>137</v>
      </c>
      <c r="AU284" s="16" t="s">
        <v>94</v>
      </c>
    </row>
    <row r="285" spans="2:65" s="12" customFormat="1">
      <c r="B285" s="144"/>
      <c r="D285" s="145" t="s">
        <v>139</v>
      </c>
      <c r="E285" s="146" t="s">
        <v>47</v>
      </c>
      <c r="F285" s="147" t="s">
        <v>140</v>
      </c>
      <c r="H285" s="146" t="s">
        <v>47</v>
      </c>
      <c r="I285" s="148"/>
      <c r="L285" s="144"/>
      <c r="M285" s="149"/>
      <c r="T285" s="150"/>
      <c r="AT285" s="146" t="s">
        <v>139</v>
      </c>
      <c r="AU285" s="146" t="s">
        <v>94</v>
      </c>
      <c r="AV285" s="12" t="s">
        <v>22</v>
      </c>
      <c r="AW285" s="12" t="s">
        <v>45</v>
      </c>
      <c r="AX285" s="12" t="s">
        <v>84</v>
      </c>
      <c r="AY285" s="146" t="s">
        <v>128</v>
      </c>
    </row>
    <row r="286" spans="2:65" s="12" customFormat="1">
      <c r="B286" s="144"/>
      <c r="D286" s="145" t="s">
        <v>139</v>
      </c>
      <c r="E286" s="146" t="s">
        <v>47</v>
      </c>
      <c r="F286" s="147" t="s">
        <v>505</v>
      </c>
      <c r="H286" s="146" t="s">
        <v>47</v>
      </c>
      <c r="I286" s="148"/>
      <c r="L286" s="144"/>
      <c r="M286" s="149"/>
      <c r="T286" s="150"/>
      <c r="AT286" s="146" t="s">
        <v>139</v>
      </c>
      <c r="AU286" s="146" t="s">
        <v>94</v>
      </c>
      <c r="AV286" s="12" t="s">
        <v>22</v>
      </c>
      <c r="AW286" s="12" t="s">
        <v>45</v>
      </c>
      <c r="AX286" s="12" t="s">
        <v>84</v>
      </c>
      <c r="AY286" s="146" t="s">
        <v>128</v>
      </c>
    </row>
    <row r="287" spans="2:65" s="13" customFormat="1">
      <c r="B287" s="151"/>
      <c r="D287" s="145" t="s">
        <v>139</v>
      </c>
      <c r="E287" s="152" t="s">
        <v>47</v>
      </c>
      <c r="F287" s="153" t="s">
        <v>400</v>
      </c>
      <c r="H287" s="154">
        <v>34.067</v>
      </c>
      <c r="I287" s="155"/>
      <c r="L287" s="151"/>
      <c r="M287" s="156"/>
      <c r="T287" s="157"/>
      <c r="AT287" s="152" t="s">
        <v>139</v>
      </c>
      <c r="AU287" s="152" t="s">
        <v>94</v>
      </c>
      <c r="AV287" s="13" t="s">
        <v>94</v>
      </c>
      <c r="AW287" s="13" t="s">
        <v>45</v>
      </c>
      <c r="AX287" s="13" t="s">
        <v>22</v>
      </c>
      <c r="AY287" s="152" t="s">
        <v>128</v>
      </c>
    </row>
    <row r="288" spans="2:65" s="1" customFormat="1" ht="44.25" customHeight="1">
      <c r="B288" s="32"/>
      <c r="C288" s="127" t="s">
        <v>346</v>
      </c>
      <c r="D288" s="127" t="s">
        <v>130</v>
      </c>
      <c r="E288" s="128" t="s">
        <v>189</v>
      </c>
      <c r="F288" s="129" t="s">
        <v>190</v>
      </c>
      <c r="G288" s="130" t="s">
        <v>133</v>
      </c>
      <c r="H288" s="131">
        <v>25.452000000000002</v>
      </c>
      <c r="I288" s="132"/>
      <c r="J288" s="133">
        <f>ROUND(I288*H288,2)</f>
        <v>0</v>
      </c>
      <c r="K288" s="129" t="s">
        <v>134</v>
      </c>
      <c r="L288" s="32"/>
      <c r="M288" s="134" t="s">
        <v>47</v>
      </c>
      <c r="N288" s="135" t="s">
        <v>55</v>
      </c>
      <c r="P288" s="136">
        <f>O288*H288</f>
        <v>0</v>
      </c>
      <c r="Q288" s="136">
        <v>0.26375999999999999</v>
      </c>
      <c r="R288" s="136">
        <f>Q288*H288</f>
        <v>6.71321952</v>
      </c>
      <c r="S288" s="136">
        <v>0</v>
      </c>
      <c r="T288" s="137">
        <f>S288*H288</f>
        <v>0</v>
      </c>
      <c r="AR288" s="138" t="s">
        <v>135</v>
      </c>
      <c r="AT288" s="138" t="s">
        <v>130</v>
      </c>
      <c r="AU288" s="138" t="s">
        <v>94</v>
      </c>
      <c r="AY288" s="16" t="s">
        <v>128</v>
      </c>
      <c r="BE288" s="139">
        <f>IF(N288="základní",J288,0)</f>
        <v>0</v>
      </c>
      <c r="BF288" s="139">
        <f>IF(N288="snížená",J288,0)</f>
        <v>0</v>
      </c>
      <c r="BG288" s="139">
        <f>IF(N288="zákl. přenesená",J288,0)</f>
        <v>0</v>
      </c>
      <c r="BH288" s="139">
        <f>IF(N288="sníž. přenesená",J288,0)</f>
        <v>0</v>
      </c>
      <c r="BI288" s="139">
        <f>IF(N288="nulová",J288,0)</f>
        <v>0</v>
      </c>
      <c r="BJ288" s="16" t="s">
        <v>22</v>
      </c>
      <c r="BK288" s="139">
        <f>ROUND(I288*H288,2)</f>
        <v>0</v>
      </c>
      <c r="BL288" s="16" t="s">
        <v>135</v>
      </c>
      <c r="BM288" s="138" t="s">
        <v>509</v>
      </c>
    </row>
    <row r="289" spans="2:65" s="1" customFormat="1">
      <c r="B289" s="32"/>
      <c r="D289" s="140" t="s">
        <v>137</v>
      </c>
      <c r="F289" s="141" t="s">
        <v>192</v>
      </c>
      <c r="I289" s="142"/>
      <c r="L289" s="32"/>
      <c r="M289" s="143"/>
      <c r="T289" s="51"/>
      <c r="AT289" s="16" t="s">
        <v>137</v>
      </c>
      <c r="AU289" s="16" t="s">
        <v>94</v>
      </c>
    </row>
    <row r="290" spans="2:65" s="12" customFormat="1">
      <c r="B290" s="144"/>
      <c r="D290" s="145" t="s">
        <v>139</v>
      </c>
      <c r="E290" s="146" t="s">
        <v>47</v>
      </c>
      <c r="F290" s="147" t="s">
        <v>140</v>
      </c>
      <c r="H290" s="146" t="s">
        <v>47</v>
      </c>
      <c r="I290" s="148"/>
      <c r="L290" s="144"/>
      <c r="M290" s="149"/>
      <c r="T290" s="150"/>
      <c r="AT290" s="146" t="s">
        <v>139</v>
      </c>
      <c r="AU290" s="146" t="s">
        <v>94</v>
      </c>
      <c r="AV290" s="12" t="s">
        <v>22</v>
      </c>
      <c r="AW290" s="12" t="s">
        <v>45</v>
      </c>
      <c r="AX290" s="12" t="s">
        <v>84</v>
      </c>
      <c r="AY290" s="146" t="s">
        <v>128</v>
      </c>
    </row>
    <row r="291" spans="2:65" s="12" customFormat="1" ht="22.5">
      <c r="B291" s="144"/>
      <c r="D291" s="145" t="s">
        <v>139</v>
      </c>
      <c r="E291" s="146" t="s">
        <v>47</v>
      </c>
      <c r="F291" s="147" t="s">
        <v>510</v>
      </c>
      <c r="H291" s="146" t="s">
        <v>47</v>
      </c>
      <c r="I291" s="148"/>
      <c r="L291" s="144"/>
      <c r="M291" s="149"/>
      <c r="T291" s="150"/>
      <c r="AT291" s="146" t="s">
        <v>139</v>
      </c>
      <c r="AU291" s="146" t="s">
        <v>94</v>
      </c>
      <c r="AV291" s="12" t="s">
        <v>22</v>
      </c>
      <c r="AW291" s="12" t="s">
        <v>45</v>
      </c>
      <c r="AX291" s="12" t="s">
        <v>84</v>
      </c>
      <c r="AY291" s="146" t="s">
        <v>128</v>
      </c>
    </row>
    <row r="292" spans="2:65" s="13" customFormat="1">
      <c r="B292" s="151"/>
      <c r="D292" s="145" t="s">
        <v>139</v>
      </c>
      <c r="E292" s="152" t="s">
        <v>47</v>
      </c>
      <c r="F292" s="153" t="s">
        <v>403</v>
      </c>
      <c r="H292" s="154">
        <v>25.452000000000002</v>
      </c>
      <c r="I292" s="155"/>
      <c r="L292" s="151"/>
      <c r="M292" s="156"/>
      <c r="T292" s="157"/>
      <c r="AT292" s="152" t="s">
        <v>139</v>
      </c>
      <c r="AU292" s="152" t="s">
        <v>94</v>
      </c>
      <c r="AV292" s="13" t="s">
        <v>94</v>
      </c>
      <c r="AW292" s="13" t="s">
        <v>45</v>
      </c>
      <c r="AX292" s="13" t="s">
        <v>22</v>
      </c>
      <c r="AY292" s="152" t="s">
        <v>128</v>
      </c>
    </row>
    <row r="293" spans="2:65" s="1" customFormat="1" ht="24.2" customHeight="1">
      <c r="B293" s="32"/>
      <c r="C293" s="127" t="s">
        <v>350</v>
      </c>
      <c r="D293" s="127" t="s">
        <v>130</v>
      </c>
      <c r="E293" s="128" t="s">
        <v>194</v>
      </c>
      <c r="F293" s="129" t="s">
        <v>195</v>
      </c>
      <c r="G293" s="130" t="s">
        <v>133</v>
      </c>
      <c r="H293" s="131">
        <v>25.452000000000002</v>
      </c>
      <c r="I293" s="132"/>
      <c r="J293" s="133">
        <f>ROUND(I293*H293,2)</f>
        <v>0</v>
      </c>
      <c r="K293" s="129" t="s">
        <v>134</v>
      </c>
      <c r="L293" s="32"/>
      <c r="M293" s="134" t="s">
        <v>47</v>
      </c>
      <c r="N293" s="135" t="s">
        <v>55</v>
      </c>
      <c r="P293" s="136">
        <f>O293*H293</f>
        <v>0</v>
      </c>
      <c r="Q293" s="136">
        <v>3.4000000000000002E-4</v>
      </c>
      <c r="R293" s="136">
        <f>Q293*H293</f>
        <v>8.6536800000000004E-3</v>
      </c>
      <c r="S293" s="136">
        <v>0</v>
      </c>
      <c r="T293" s="137">
        <f>S293*H293</f>
        <v>0</v>
      </c>
      <c r="AR293" s="138" t="s">
        <v>135</v>
      </c>
      <c r="AT293" s="138" t="s">
        <v>130</v>
      </c>
      <c r="AU293" s="138" t="s">
        <v>94</v>
      </c>
      <c r="AY293" s="16" t="s">
        <v>128</v>
      </c>
      <c r="BE293" s="139">
        <f>IF(N293="základní",J293,0)</f>
        <v>0</v>
      </c>
      <c r="BF293" s="139">
        <f>IF(N293="snížená",J293,0)</f>
        <v>0</v>
      </c>
      <c r="BG293" s="139">
        <f>IF(N293="zákl. přenesená",J293,0)</f>
        <v>0</v>
      </c>
      <c r="BH293" s="139">
        <f>IF(N293="sníž. přenesená",J293,0)</f>
        <v>0</v>
      </c>
      <c r="BI293" s="139">
        <f>IF(N293="nulová",J293,0)</f>
        <v>0</v>
      </c>
      <c r="BJ293" s="16" t="s">
        <v>22</v>
      </c>
      <c r="BK293" s="139">
        <f>ROUND(I293*H293,2)</f>
        <v>0</v>
      </c>
      <c r="BL293" s="16" t="s">
        <v>135</v>
      </c>
      <c r="BM293" s="138" t="s">
        <v>511</v>
      </c>
    </row>
    <row r="294" spans="2:65" s="1" customFormat="1">
      <c r="B294" s="32"/>
      <c r="D294" s="140" t="s">
        <v>137</v>
      </c>
      <c r="F294" s="141" t="s">
        <v>197</v>
      </c>
      <c r="I294" s="142"/>
      <c r="L294" s="32"/>
      <c r="M294" s="143"/>
      <c r="T294" s="51"/>
      <c r="AT294" s="16" t="s">
        <v>137</v>
      </c>
      <c r="AU294" s="16" t="s">
        <v>94</v>
      </c>
    </row>
    <row r="295" spans="2:65" s="12" customFormat="1">
      <c r="B295" s="144"/>
      <c r="D295" s="145" t="s">
        <v>139</v>
      </c>
      <c r="E295" s="146" t="s">
        <v>47</v>
      </c>
      <c r="F295" s="147" t="s">
        <v>140</v>
      </c>
      <c r="H295" s="146" t="s">
        <v>47</v>
      </c>
      <c r="I295" s="148"/>
      <c r="L295" s="144"/>
      <c r="M295" s="149"/>
      <c r="T295" s="150"/>
      <c r="AT295" s="146" t="s">
        <v>139</v>
      </c>
      <c r="AU295" s="146" t="s">
        <v>94</v>
      </c>
      <c r="AV295" s="12" t="s">
        <v>22</v>
      </c>
      <c r="AW295" s="12" t="s">
        <v>45</v>
      </c>
      <c r="AX295" s="12" t="s">
        <v>84</v>
      </c>
      <c r="AY295" s="146" t="s">
        <v>128</v>
      </c>
    </row>
    <row r="296" spans="2:65" s="12" customFormat="1">
      <c r="B296" s="144"/>
      <c r="D296" s="145" t="s">
        <v>139</v>
      </c>
      <c r="E296" s="146" t="s">
        <v>47</v>
      </c>
      <c r="F296" s="147" t="s">
        <v>512</v>
      </c>
      <c r="H296" s="146" t="s">
        <v>47</v>
      </c>
      <c r="I296" s="148"/>
      <c r="L296" s="144"/>
      <c r="M296" s="149"/>
      <c r="T296" s="150"/>
      <c r="AT296" s="146" t="s">
        <v>139</v>
      </c>
      <c r="AU296" s="146" t="s">
        <v>94</v>
      </c>
      <c r="AV296" s="12" t="s">
        <v>22</v>
      </c>
      <c r="AW296" s="12" t="s">
        <v>45</v>
      </c>
      <c r="AX296" s="12" t="s">
        <v>84</v>
      </c>
      <c r="AY296" s="146" t="s">
        <v>128</v>
      </c>
    </row>
    <row r="297" spans="2:65" s="13" customFormat="1">
      <c r="B297" s="151"/>
      <c r="D297" s="145" t="s">
        <v>139</v>
      </c>
      <c r="E297" s="152" t="s">
        <v>47</v>
      </c>
      <c r="F297" s="153" t="s">
        <v>403</v>
      </c>
      <c r="H297" s="154">
        <v>25.452000000000002</v>
      </c>
      <c r="I297" s="155"/>
      <c r="L297" s="151"/>
      <c r="M297" s="156"/>
      <c r="T297" s="157"/>
      <c r="AT297" s="152" t="s">
        <v>139</v>
      </c>
      <c r="AU297" s="152" t="s">
        <v>94</v>
      </c>
      <c r="AV297" s="13" t="s">
        <v>94</v>
      </c>
      <c r="AW297" s="13" t="s">
        <v>45</v>
      </c>
      <c r="AX297" s="13" t="s">
        <v>22</v>
      </c>
      <c r="AY297" s="152" t="s">
        <v>128</v>
      </c>
    </row>
    <row r="298" spans="2:65" s="1" customFormat="1" ht="44.25" customHeight="1">
      <c r="B298" s="32"/>
      <c r="C298" s="127" t="s">
        <v>513</v>
      </c>
      <c r="D298" s="127" t="s">
        <v>130</v>
      </c>
      <c r="E298" s="128" t="s">
        <v>200</v>
      </c>
      <c r="F298" s="129" t="s">
        <v>201</v>
      </c>
      <c r="G298" s="130" t="s">
        <v>133</v>
      </c>
      <c r="H298" s="131">
        <v>17.001000000000001</v>
      </c>
      <c r="I298" s="132"/>
      <c r="J298" s="133">
        <f>ROUND(I298*H298,2)</f>
        <v>0</v>
      </c>
      <c r="K298" s="129" t="s">
        <v>134</v>
      </c>
      <c r="L298" s="32"/>
      <c r="M298" s="134" t="s">
        <v>47</v>
      </c>
      <c r="N298" s="135" t="s">
        <v>55</v>
      </c>
      <c r="P298" s="136">
        <f>O298*H298</f>
        <v>0</v>
      </c>
      <c r="Q298" s="136">
        <v>0.49985000000000002</v>
      </c>
      <c r="R298" s="136">
        <f>Q298*H298</f>
        <v>8.4979498500000012</v>
      </c>
      <c r="S298" s="136">
        <v>0</v>
      </c>
      <c r="T298" s="137">
        <f>S298*H298</f>
        <v>0</v>
      </c>
      <c r="AR298" s="138" t="s">
        <v>135</v>
      </c>
      <c r="AT298" s="138" t="s">
        <v>130</v>
      </c>
      <c r="AU298" s="138" t="s">
        <v>94</v>
      </c>
      <c r="AY298" s="16" t="s">
        <v>128</v>
      </c>
      <c r="BE298" s="139">
        <f>IF(N298="základní",J298,0)</f>
        <v>0</v>
      </c>
      <c r="BF298" s="139">
        <f>IF(N298="snížená",J298,0)</f>
        <v>0</v>
      </c>
      <c r="BG298" s="139">
        <f>IF(N298="zákl. přenesená",J298,0)</f>
        <v>0</v>
      </c>
      <c r="BH298" s="139">
        <f>IF(N298="sníž. přenesená",J298,0)</f>
        <v>0</v>
      </c>
      <c r="BI298" s="139">
        <f>IF(N298="nulová",J298,0)</f>
        <v>0</v>
      </c>
      <c r="BJ298" s="16" t="s">
        <v>22</v>
      </c>
      <c r="BK298" s="139">
        <f>ROUND(I298*H298,2)</f>
        <v>0</v>
      </c>
      <c r="BL298" s="16" t="s">
        <v>135</v>
      </c>
      <c r="BM298" s="138" t="s">
        <v>514</v>
      </c>
    </row>
    <row r="299" spans="2:65" s="1" customFormat="1">
      <c r="B299" s="32"/>
      <c r="D299" s="140" t="s">
        <v>137</v>
      </c>
      <c r="F299" s="141" t="s">
        <v>203</v>
      </c>
      <c r="I299" s="142"/>
      <c r="L299" s="32"/>
      <c r="M299" s="143"/>
      <c r="T299" s="51"/>
      <c r="AT299" s="16" t="s">
        <v>137</v>
      </c>
      <c r="AU299" s="16" t="s">
        <v>94</v>
      </c>
    </row>
    <row r="300" spans="2:65" s="12" customFormat="1">
      <c r="B300" s="144"/>
      <c r="D300" s="145" t="s">
        <v>139</v>
      </c>
      <c r="E300" s="146" t="s">
        <v>47</v>
      </c>
      <c r="F300" s="147" t="s">
        <v>140</v>
      </c>
      <c r="H300" s="146" t="s">
        <v>47</v>
      </c>
      <c r="I300" s="148"/>
      <c r="L300" s="144"/>
      <c r="M300" s="149"/>
      <c r="T300" s="150"/>
      <c r="AT300" s="146" t="s">
        <v>139</v>
      </c>
      <c r="AU300" s="146" t="s">
        <v>94</v>
      </c>
      <c r="AV300" s="12" t="s">
        <v>22</v>
      </c>
      <c r="AW300" s="12" t="s">
        <v>45</v>
      </c>
      <c r="AX300" s="12" t="s">
        <v>84</v>
      </c>
      <c r="AY300" s="146" t="s">
        <v>128</v>
      </c>
    </row>
    <row r="301" spans="2:65" s="12" customFormat="1" ht="22.5">
      <c r="B301" s="144"/>
      <c r="D301" s="145" t="s">
        <v>139</v>
      </c>
      <c r="E301" s="146" t="s">
        <v>47</v>
      </c>
      <c r="F301" s="147" t="s">
        <v>515</v>
      </c>
      <c r="H301" s="146" t="s">
        <v>47</v>
      </c>
      <c r="I301" s="148"/>
      <c r="L301" s="144"/>
      <c r="M301" s="149"/>
      <c r="T301" s="150"/>
      <c r="AT301" s="146" t="s">
        <v>139</v>
      </c>
      <c r="AU301" s="146" t="s">
        <v>94</v>
      </c>
      <c r="AV301" s="12" t="s">
        <v>22</v>
      </c>
      <c r="AW301" s="12" t="s">
        <v>45</v>
      </c>
      <c r="AX301" s="12" t="s">
        <v>84</v>
      </c>
      <c r="AY301" s="146" t="s">
        <v>128</v>
      </c>
    </row>
    <row r="302" spans="2:65" s="13" customFormat="1">
      <c r="B302" s="151"/>
      <c r="D302" s="145" t="s">
        <v>139</v>
      </c>
      <c r="E302" s="152" t="s">
        <v>47</v>
      </c>
      <c r="F302" s="153" t="s">
        <v>391</v>
      </c>
      <c r="H302" s="154">
        <v>17.001000000000001</v>
      </c>
      <c r="I302" s="155"/>
      <c r="L302" s="151"/>
      <c r="M302" s="156"/>
      <c r="T302" s="157"/>
      <c r="AT302" s="152" t="s">
        <v>139</v>
      </c>
      <c r="AU302" s="152" t="s">
        <v>94</v>
      </c>
      <c r="AV302" s="13" t="s">
        <v>94</v>
      </c>
      <c r="AW302" s="13" t="s">
        <v>45</v>
      </c>
      <c r="AX302" s="13" t="s">
        <v>22</v>
      </c>
      <c r="AY302" s="152" t="s">
        <v>128</v>
      </c>
    </row>
    <row r="303" spans="2:65" s="1" customFormat="1" ht="37.9" customHeight="1">
      <c r="B303" s="32"/>
      <c r="C303" s="127" t="s">
        <v>516</v>
      </c>
      <c r="D303" s="127" t="s">
        <v>130</v>
      </c>
      <c r="E303" s="128" t="s">
        <v>206</v>
      </c>
      <c r="F303" s="129" t="s">
        <v>207</v>
      </c>
      <c r="G303" s="130" t="s">
        <v>133</v>
      </c>
      <c r="H303" s="131">
        <v>8.6549999999999994</v>
      </c>
      <c r="I303" s="132"/>
      <c r="J303" s="133">
        <f>ROUND(I303*H303,2)</f>
        <v>0</v>
      </c>
      <c r="K303" s="129" t="s">
        <v>134</v>
      </c>
      <c r="L303" s="32"/>
      <c r="M303" s="134" t="s">
        <v>47</v>
      </c>
      <c r="N303" s="135" t="s">
        <v>55</v>
      </c>
      <c r="P303" s="136">
        <f>O303*H303</f>
        <v>0</v>
      </c>
      <c r="Q303" s="136">
        <v>0.34499999999999997</v>
      </c>
      <c r="R303" s="136">
        <f>Q303*H303</f>
        <v>2.9859749999999994</v>
      </c>
      <c r="S303" s="136">
        <v>0</v>
      </c>
      <c r="T303" s="137">
        <f>S303*H303</f>
        <v>0</v>
      </c>
      <c r="AR303" s="138" t="s">
        <v>135</v>
      </c>
      <c r="AT303" s="138" t="s">
        <v>130</v>
      </c>
      <c r="AU303" s="138" t="s">
        <v>94</v>
      </c>
      <c r="AY303" s="16" t="s">
        <v>128</v>
      </c>
      <c r="BE303" s="139">
        <f>IF(N303="základní",J303,0)</f>
        <v>0</v>
      </c>
      <c r="BF303" s="139">
        <f>IF(N303="snížená",J303,0)</f>
        <v>0</v>
      </c>
      <c r="BG303" s="139">
        <f>IF(N303="zákl. přenesená",J303,0)</f>
        <v>0</v>
      </c>
      <c r="BH303" s="139">
        <f>IF(N303="sníž. přenesená",J303,0)</f>
        <v>0</v>
      </c>
      <c r="BI303" s="139">
        <f>IF(N303="nulová",J303,0)</f>
        <v>0</v>
      </c>
      <c r="BJ303" s="16" t="s">
        <v>22</v>
      </c>
      <c r="BK303" s="139">
        <f>ROUND(I303*H303,2)</f>
        <v>0</v>
      </c>
      <c r="BL303" s="16" t="s">
        <v>135</v>
      </c>
      <c r="BM303" s="138" t="s">
        <v>517</v>
      </c>
    </row>
    <row r="304" spans="2:65" s="1" customFormat="1">
      <c r="B304" s="32"/>
      <c r="D304" s="140" t="s">
        <v>137</v>
      </c>
      <c r="F304" s="141" t="s">
        <v>209</v>
      </c>
      <c r="I304" s="142"/>
      <c r="L304" s="32"/>
      <c r="M304" s="143"/>
      <c r="T304" s="51"/>
      <c r="AT304" s="16" t="s">
        <v>137</v>
      </c>
      <c r="AU304" s="16" t="s">
        <v>94</v>
      </c>
    </row>
    <row r="305" spans="2:65" s="12" customFormat="1">
      <c r="B305" s="144"/>
      <c r="D305" s="145" t="s">
        <v>139</v>
      </c>
      <c r="E305" s="146" t="s">
        <v>47</v>
      </c>
      <c r="F305" s="147" t="s">
        <v>140</v>
      </c>
      <c r="H305" s="146" t="s">
        <v>47</v>
      </c>
      <c r="I305" s="148"/>
      <c r="L305" s="144"/>
      <c r="M305" s="149"/>
      <c r="T305" s="150"/>
      <c r="AT305" s="146" t="s">
        <v>139</v>
      </c>
      <c r="AU305" s="146" t="s">
        <v>94</v>
      </c>
      <c r="AV305" s="12" t="s">
        <v>22</v>
      </c>
      <c r="AW305" s="12" t="s">
        <v>45</v>
      </c>
      <c r="AX305" s="12" t="s">
        <v>84</v>
      </c>
      <c r="AY305" s="146" t="s">
        <v>128</v>
      </c>
    </row>
    <row r="306" spans="2:65" s="12" customFormat="1" ht="22.5">
      <c r="B306" s="144"/>
      <c r="D306" s="145" t="s">
        <v>139</v>
      </c>
      <c r="E306" s="146" t="s">
        <v>47</v>
      </c>
      <c r="F306" s="147" t="s">
        <v>518</v>
      </c>
      <c r="H306" s="146" t="s">
        <v>47</v>
      </c>
      <c r="I306" s="148"/>
      <c r="L306" s="144"/>
      <c r="M306" s="149"/>
      <c r="T306" s="150"/>
      <c r="AT306" s="146" t="s">
        <v>139</v>
      </c>
      <c r="AU306" s="146" t="s">
        <v>94</v>
      </c>
      <c r="AV306" s="12" t="s">
        <v>22</v>
      </c>
      <c r="AW306" s="12" t="s">
        <v>45</v>
      </c>
      <c r="AX306" s="12" t="s">
        <v>84</v>
      </c>
      <c r="AY306" s="146" t="s">
        <v>128</v>
      </c>
    </row>
    <row r="307" spans="2:65" s="13" customFormat="1">
      <c r="B307" s="151"/>
      <c r="D307" s="145" t="s">
        <v>139</v>
      </c>
      <c r="E307" s="152" t="s">
        <v>47</v>
      </c>
      <c r="F307" s="153" t="s">
        <v>395</v>
      </c>
      <c r="H307" s="154">
        <v>8.6549999999999994</v>
      </c>
      <c r="I307" s="155"/>
      <c r="L307" s="151"/>
      <c r="M307" s="156"/>
      <c r="T307" s="157"/>
      <c r="AT307" s="152" t="s">
        <v>139</v>
      </c>
      <c r="AU307" s="152" t="s">
        <v>94</v>
      </c>
      <c r="AV307" s="13" t="s">
        <v>94</v>
      </c>
      <c r="AW307" s="13" t="s">
        <v>45</v>
      </c>
      <c r="AX307" s="13" t="s">
        <v>22</v>
      </c>
      <c r="AY307" s="152" t="s">
        <v>128</v>
      </c>
    </row>
    <row r="308" spans="2:65" s="1" customFormat="1" ht="78" customHeight="1">
      <c r="B308" s="32"/>
      <c r="C308" s="127" t="s">
        <v>519</v>
      </c>
      <c r="D308" s="127" t="s">
        <v>130</v>
      </c>
      <c r="E308" s="128" t="s">
        <v>520</v>
      </c>
      <c r="F308" s="129" t="s">
        <v>521</v>
      </c>
      <c r="G308" s="130" t="s">
        <v>133</v>
      </c>
      <c r="H308" s="131">
        <v>255.22200000000001</v>
      </c>
      <c r="I308" s="132"/>
      <c r="J308" s="133">
        <f>ROUND(I308*H308,2)</f>
        <v>0</v>
      </c>
      <c r="K308" s="129" t="s">
        <v>134</v>
      </c>
      <c r="L308" s="32"/>
      <c r="M308" s="134" t="s">
        <v>47</v>
      </c>
      <c r="N308" s="135" t="s">
        <v>55</v>
      </c>
      <c r="P308" s="136">
        <f>O308*H308</f>
        <v>0</v>
      </c>
      <c r="Q308" s="136">
        <v>8.4250000000000005E-2</v>
      </c>
      <c r="R308" s="136">
        <f>Q308*H308</f>
        <v>21.502453500000001</v>
      </c>
      <c r="S308" s="136">
        <v>0</v>
      </c>
      <c r="T308" s="137">
        <f>S308*H308</f>
        <v>0</v>
      </c>
      <c r="AR308" s="138" t="s">
        <v>135</v>
      </c>
      <c r="AT308" s="138" t="s">
        <v>130</v>
      </c>
      <c r="AU308" s="138" t="s">
        <v>94</v>
      </c>
      <c r="AY308" s="16" t="s">
        <v>128</v>
      </c>
      <c r="BE308" s="139">
        <f>IF(N308="základní",J308,0)</f>
        <v>0</v>
      </c>
      <c r="BF308" s="139">
        <f>IF(N308="snížená",J308,0)</f>
        <v>0</v>
      </c>
      <c r="BG308" s="139">
        <f>IF(N308="zákl. přenesená",J308,0)</f>
        <v>0</v>
      </c>
      <c r="BH308" s="139">
        <f>IF(N308="sníž. přenesená",J308,0)</f>
        <v>0</v>
      </c>
      <c r="BI308" s="139">
        <f>IF(N308="nulová",J308,0)</f>
        <v>0</v>
      </c>
      <c r="BJ308" s="16" t="s">
        <v>22</v>
      </c>
      <c r="BK308" s="139">
        <f>ROUND(I308*H308,2)</f>
        <v>0</v>
      </c>
      <c r="BL308" s="16" t="s">
        <v>135</v>
      </c>
      <c r="BM308" s="138" t="s">
        <v>522</v>
      </c>
    </row>
    <row r="309" spans="2:65" s="1" customFormat="1">
      <c r="B309" s="32"/>
      <c r="D309" s="140" t="s">
        <v>137</v>
      </c>
      <c r="F309" s="141" t="s">
        <v>523</v>
      </c>
      <c r="I309" s="142"/>
      <c r="L309" s="32"/>
      <c r="M309" s="143"/>
      <c r="T309" s="51"/>
      <c r="AT309" s="16" t="s">
        <v>137</v>
      </c>
      <c r="AU309" s="16" t="s">
        <v>94</v>
      </c>
    </row>
    <row r="310" spans="2:65" s="12" customFormat="1">
      <c r="B310" s="144"/>
      <c r="D310" s="145" t="s">
        <v>139</v>
      </c>
      <c r="E310" s="146" t="s">
        <v>47</v>
      </c>
      <c r="F310" s="147" t="s">
        <v>140</v>
      </c>
      <c r="H310" s="146" t="s">
        <v>47</v>
      </c>
      <c r="I310" s="148"/>
      <c r="L310" s="144"/>
      <c r="M310" s="149"/>
      <c r="T310" s="150"/>
      <c r="AT310" s="146" t="s">
        <v>139</v>
      </c>
      <c r="AU310" s="146" t="s">
        <v>94</v>
      </c>
      <c r="AV310" s="12" t="s">
        <v>22</v>
      </c>
      <c r="AW310" s="12" t="s">
        <v>45</v>
      </c>
      <c r="AX310" s="12" t="s">
        <v>84</v>
      </c>
      <c r="AY310" s="146" t="s">
        <v>128</v>
      </c>
    </row>
    <row r="311" spans="2:65" s="12" customFormat="1" ht="22.5">
      <c r="B311" s="144"/>
      <c r="D311" s="145" t="s">
        <v>139</v>
      </c>
      <c r="E311" s="146" t="s">
        <v>47</v>
      </c>
      <c r="F311" s="147" t="s">
        <v>524</v>
      </c>
      <c r="H311" s="146" t="s">
        <v>47</v>
      </c>
      <c r="I311" s="148"/>
      <c r="L311" s="144"/>
      <c r="M311" s="149"/>
      <c r="T311" s="150"/>
      <c r="AT311" s="146" t="s">
        <v>139</v>
      </c>
      <c r="AU311" s="146" t="s">
        <v>94</v>
      </c>
      <c r="AV311" s="12" t="s">
        <v>22</v>
      </c>
      <c r="AW311" s="12" t="s">
        <v>45</v>
      </c>
      <c r="AX311" s="12" t="s">
        <v>84</v>
      </c>
      <c r="AY311" s="146" t="s">
        <v>128</v>
      </c>
    </row>
    <row r="312" spans="2:65" s="13" customFormat="1">
      <c r="B312" s="151"/>
      <c r="D312" s="145" t="s">
        <v>139</v>
      </c>
      <c r="E312" s="152" t="s">
        <v>47</v>
      </c>
      <c r="F312" s="153" t="s">
        <v>369</v>
      </c>
      <c r="H312" s="154">
        <v>32.374000000000002</v>
      </c>
      <c r="I312" s="155"/>
      <c r="L312" s="151"/>
      <c r="M312" s="156"/>
      <c r="T312" s="157"/>
      <c r="AT312" s="152" t="s">
        <v>139</v>
      </c>
      <c r="AU312" s="152" t="s">
        <v>94</v>
      </c>
      <c r="AV312" s="13" t="s">
        <v>94</v>
      </c>
      <c r="AW312" s="13" t="s">
        <v>45</v>
      </c>
      <c r="AX312" s="13" t="s">
        <v>84</v>
      </c>
      <c r="AY312" s="152" t="s">
        <v>128</v>
      </c>
    </row>
    <row r="313" spans="2:65" s="12" customFormat="1" ht="22.5">
      <c r="B313" s="144"/>
      <c r="D313" s="145" t="s">
        <v>139</v>
      </c>
      <c r="E313" s="146" t="s">
        <v>47</v>
      </c>
      <c r="F313" s="147" t="s">
        <v>525</v>
      </c>
      <c r="H313" s="146" t="s">
        <v>47</v>
      </c>
      <c r="I313" s="148"/>
      <c r="L313" s="144"/>
      <c r="M313" s="149"/>
      <c r="T313" s="150"/>
      <c r="AT313" s="146" t="s">
        <v>139</v>
      </c>
      <c r="AU313" s="146" t="s">
        <v>94</v>
      </c>
      <c r="AV313" s="12" t="s">
        <v>22</v>
      </c>
      <c r="AW313" s="12" t="s">
        <v>45</v>
      </c>
      <c r="AX313" s="12" t="s">
        <v>84</v>
      </c>
      <c r="AY313" s="146" t="s">
        <v>128</v>
      </c>
    </row>
    <row r="314" spans="2:65" s="13" customFormat="1">
      <c r="B314" s="151"/>
      <c r="D314" s="145" t="s">
        <v>139</v>
      </c>
      <c r="E314" s="152" t="s">
        <v>47</v>
      </c>
      <c r="F314" s="153" t="s">
        <v>371</v>
      </c>
      <c r="H314" s="154">
        <v>32.145000000000003</v>
      </c>
      <c r="I314" s="155"/>
      <c r="L314" s="151"/>
      <c r="M314" s="156"/>
      <c r="T314" s="157"/>
      <c r="AT314" s="152" t="s">
        <v>139</v>
      </c>
      <c r="AU314" s="152" t="s">
        <v>94</v>
      </c>
      <c r="AV314" s="13" t="s">
        <v>94</v>
      </c>
      <c r="AW314" s="13" t="s">
        <v>45</v>
      </c>
      <c r="AX314" s="13" t="s">
        <v>84</v>
      </c>
      <c r="AY314" s="152" t="s">
        <v>128</v>
      </c>
    </row>
    <row r="315" spans="2:65" s="12" customFormat="1" ht="22.5">
      <c r="B315" s="144"/>
      <c r="D315" s="145" t="s">
        <v>139</v>
      </c>
      <c r="E315" s="146" t="s">
        <v>47</v>
      </c>
      <c r="F315" s="147" t="s">
        <v>526</v>
      </c>
      <c r="H315" s="146" t="s">
        <v>47</v>
      </c>
      <c r="I315" s="148"/>
      <c r="L315" s="144"/>
      <c r="M315" s="149"/>
      <c r="T315" s="150"/>
      <c r="AT315" s="146" t="s">
        <v>139</v>
      </c>
      <c r="AU315" s="146" t="s">
        <v>94</v>
      </c>
      <c r="AV315" s="12" t="s">
        <v>22</v>
      </c>
      <c r="AW315" s="12" t="s">
        <v>45</v>
      </c>
      <c r="AX315" s="12" t="s">
        <v>84</v>
      </c>
      <c r="AY315" s="146" t="s">
        <v>128</v>
      </c>
    </row>
    <row r="316" spans="2:65" s="13" customFormat="1">
      <c r="B316" s="151"/>
      <c r="D316" s="145" t="s">
        <v>139</v>
      </c>
      <c r="E316" s="152" t="s">
        <v>47</v>
      </c>
      <c r="F316" s="153" t="s">
        <v>373</v>
      </c>
      <c r="H316" s="154">
        <v>26.646000000000001</v>
      </c>
      <c r="I316" s="155"/>
      <c r="L316" s="151"/>
      <c r="M316" s="156"/>
      <c r="T316" s="157"/>
      <c r="AT316" s="152" t="s">
        <v>139</v>
      </c>
      <c r="AU316" s="152" t="s">
        <v>94</v>
      </c>
      <c r="AV316" s="13" t="s">
        <v>94</v>
      </c>
      <c r="AW316" s="13" t="s">
        <v>45</v>
      </c>
      <c r="AX316" s="13" t="s">
        <v>84</v>
      </c>
      <c r="AY316" s="152" t="s">
        <v>128</v>
      </c>
    </row>
    <row r="317" spans="2:65" s="12" customFormat="1" ht="22.5">
      <c r="B317" s="144"/>
      <c r="D317" s="145" t="s">
        <v>139</v>
      </c>
      <c r="E317" s="146" t="s">
        <v>47</v>
      </c>
      <c r="F317" s="147" t="s">
        <v>527</v>
      </c>
      <c r="H317" s="146" t="s">
        <v>47</v>
      </c>
      <c r="I317" s="148"/>
      <c r="L317" s="144"/>
      <c r="M317" s="149"/>
      <c r="T317" s="150"/>
      <c r="AT317" s="146" t="s">
        <v>139</v>
      </c>
      <c r="AU317" s="146" t="s">
        <v>94</v>
      </c>
      <c r="AV317" s="12" t="s">
        <v>22</v>
      </c>
      <c r="AW317" s="12" t="s">
        <v>45</v>
      </c>
      <c r="AX317" s="12" t="s">
        <v>84</v>
      </c>
      <c r="AY317" s="146" t="s">
        <v>128</v>
      </c>
    </row>
    <row r="318" spans="2:65" s="13" customFormat="1">
      <c r="B318" s="151"/>
      <c r="D318" s="145" t="s">
        <v>139</v>
      </c>
      <c r="E318" s="152" t="s">
        <v>47</v>
      </c>
      <c r="F318" s="153" t="s">
        <v>375</v>
      </c>
      <c r="H318" s="154">
        <v>164.05699999999999</v>
      </c>
      <c r="I318" s="155"/>
      <c r="L318" s="151"/>
      <c r="M318" s="156"/>
      <c r="T318" s="157"/>
      <c r="AT318" s="152" t="s">
        <v>139</v>
      </c>
      <c r="AU318" s="152" t="s">
        <v>94</v>
      </c>
      <c r="AV318" s="13" t="s">
        <v>94</v>
      </c>
      <c r="AW318" s="13" t="s">
        <v>45</v>
      </c>
      <c r="AX318" s="13" t="s">
        <v>84</v>
      </c>
      <c r="AY318" s="152" t="s">
        <v>128</v>
      </c>
    </row>
    <row r="319" spans="2:65" s="14" customFormat="1">
      <c r="B319" s="158"/>
      <c r="D319" s="145" t="s">
        <v>139</v>
      </c>
      <c r="E319" s="159" t="s">
        <v>47</v>
      </c>
      <c r="F319" s="160" t="s">
        <v>159</v>
      </c>
      <c r="H319" s="161">
        <v>255.22199999999998</v>
      </c>
      <c r="I319" s="162"/>
      <c r="L319" s="158"/>
      <c r="M319" s="163"/>
      <c r="T319" s="164"/>
      <c r="AT319" s="159" t="s">
        <v>139</v>
      </c>
      <c r="AU319" s="159" t="s">
        <v>94</v>
      </c>
      <c r="AV319" s="14" t="s">
        <v>135</v>
      </c>
      <c r="AW319" s="14" t="s">
        <v>45</v>
      </c>
      <c r="AX319" s="14" t="s">
        <v>22</v>
      </c>
      <c r="AY319" s="159" t="s">
        <v>128</v>
      </c>
    </row>
    <row r="320" spans="2:65" s="1" customFormat="1" ht="24.2" customHeight="1">
      <c r="B320" s="32"/>
      <c r="C320" s="165" t="s">
        <v>528</v>
      </c>
      <c r="D320" s="165" t="s">
        <v>316</v>
      </c>
      <c r="E320" s="166" t="s">
        <v>529</v>
      </c>
      <c r="F320" s="167" t="s">
        <v>530</v>
      </c>
      <c r="G320" s="168" t="s">
        <v>133</v>
      </c>
      <c r="H320" s="169">
        <v>3.302</v>
      </c>
      <c r="I320" s="170"/>
      <c r="J320" s="171">
        <f>ROUND(I320*H320,2)</f>
        <v>0</v>
      </c>
      <c r="K320" s="167" t="s">
        <v>134</v>
      </c>
      <c r="L320" s="172"/>
      <c r="M320" s="173" t="s">
        <v>47</v>
      </c>
      <c r="N320" s="174" t="s">
        <v>55</v>
      </c>
      <c r="P320" s="136">
        <f>O320*H320</f>
        <v>0</v>
      </c>
      <c r="Q320" s="136">
        <v>0</v>
      </c>
      <c r="R320" s="136">
        <f>Q320*H320</f>
        <v>0</v>
      </c>
      <c r="S320" s="136">
        <v>0</v>
      </c>
      <c r="T320" s="137">
        <f>S320*H320</f>
        <v>0</v>
      </c>
      <c r="AR320" s="138" t="s">
        <v>185</v>
      </c>
      <c r="AT320" s="138" t="s">
        <v>316</v>
      </c>
      <c r="AU320" s="138" t="s">
        <v>94</v>
      </c>
      <c r="AY320" s="16" t="s">
        <v>128</v>
      </c>
      <c r="BE320" s="139">
        <f>IF(N320="základní",J320,0)</f>
        <v>0</v>
      </c>
      <c r="BF320" s="139">
        <f>IF(N320="snížená",J320,0)</f>
        <v>0</v>
      </c>
      <c r="BG320" s="139">
        <f>IF(N320="zákl. přenesená",J320,0)</f>
        <v>0</v>
      </c>
      <c r="BH320" s="139">
        <f>IF(N320="sníž. přenesená",J320,0)</f>
        <v>0</v>
      </c>
      <c r="BI320" s="139">
        <f>IF(N320="nulová",J320,0)</f>
        <v>0</v>
      </c>
      <c r="BJ320" s="16" t="s">
        <v>22</v>
      </c>
      <c r="BK320" s="139">
        <f>ROUND(I320*H320,2)</f>
        <v>0</v>
      </c>
      <c r="BL320" s="16" t="s">
        <v>135</v>
      </c>
      <c r="BM320" s="138" t="s">
        <v>531</v>
      </c>
    </row>
    <row r="321" spans="2:65" s="12" customFormat="1">
      <c r="B321" s="144"/>
      <c r="D321" s="145" t="s">
        <v>139</v>
      </c>
      <c r="E321" s="146" t="s">
        <v>47</v>
      </c>
      <c r="F321" s="147" t="s">
        <v>140</v>
      </c>
      <c r="H321" s="146" t="s">
        <v>47</v>
      </c>
      <c r="I321" s="148"/>
      <c r="L321" s="144"/>
      <c r="M321" s="149"/>
      <c r="T321" s="150"/>
      <c r="AT321" s="146" t="s">
        <v>139</v>
      </c>
      <c r="AU321" s="146" t="s">
        <v>94</v>
      </c>
      <c r="AV321" s="12" t="s">
        <v>22</v>
      </c>
      <c r="AW321" s="12" t="s">
        <v>45</v>
      </c>
      <c r="AX321" s="12" t="s">
        <v>84</v>
      </c>
      <c r="AY321" s="146" t="s">
        <v>128</v>
      </c>
    </row>
    <row r="322" spans="2:65" s="12" customFormat="1" ht="22.5">
      <c r="B322" s="144"/>
      <c r="D322" s="145" t="s">
        <v>139</v>
      </c>
      <c r="E322" s="146" t="s">
        <v>47</v>
      </c>
      <c r="F322" s="147" t="s">
        <v>532</v>
      </c>
      <c r="H322" s="146" t="s">
        <v>47</v>
      </c>
      <c r="I322" s="148"/>
      <c r="L322" s="144"/>
      <c r="M322" s="149"/>
      <c r="T322" s="150"/>
      <c r="AT322" s="146" t="s">
        <v>139</v>
      </c>
      <c r="AU322" s="146" t="s">
        <v>94</v>
      </c>
      <c r="AV322" s="12" t="s">
        <v>22</v>
      </c>
      <c r="AW322" s="12" t="s">
        <v>45</v>
      </c>
      <c r="AX322" s="12" t="s">
        <v>84</v>
      </c>
      <c r="AY322" s="146" t="s">
        <v>128</v>
      </c>
    </row>
    <row r="323" spans="2:65" s="13" customFormat="1">
      <c r="B323" s="151"/>
      <c r="D323" s="145" t="s">
        <v>139</v>
      </c>
      <c r="E323" s="152" t="s">
        <v>47</v>
      </c>
      <c r="F323" s="153" t="s">
        <v>533</v>
      </c>
      <c r="H323" s="154">
        <v>3.302</v>
      </c>
      <c r="I323" s="155"/>
      <c r="L323" s="151"/>
      <c r="M323" s="156"/>
      <c r="T323" s="157"/>
      <c r="AT323" s="152" t="s">
        <v>139</v>
      </c>
      <c r="AU323" s="152" t="s">
        <v>94</v>
      </c>
      <c r="AV323" s="13" t="s">
        <v>94</v>
      </c>
      <c r="AW323" s="13" t="s">
        <v>45</v>
      </c>
      <c r="AX323" s="13" t="s">
        <v>22</v>
      </c>
      <c r="AY323" s="152" t="s">
        <v>128</v>
      </c>
    </row>
    <row r="324" spans="2:65" s="1" customFormat="1" ht="21.75" customHeight="1">
      <c r="B324" s="32"/>
      <c r="C324" s="165" t="s">
        <v>534</v>
      </c>
      <c r="D324" s="165" t="s">
        <v>316</v>
      </c>
      <c r="E324" s="166" t="s">
        <v>535</v>
      </c>
      <c r="F324" s="167" t="s">
        <v>536</v>
      </c>
      <c r="G324" s="168" t="s">
        <v>133</v>
      </c>
      <c r="H324" s="169">
        <v>3.2789999999999999</v>
      </c>
      <c r="I324" s="170"/>
      <c r="J324" s="171">
        <f>ROUND(I324*H324,2)</f>
        <v>0</v>
      </c>
      <c r="K324" s="167" t="s">
        <v>134</v>
      </c>
      <c r="L324" s="172"/>
      <c r="M324" s="173" t="s">
        <v>47</v>
      </c>
      <c r="N324" s="174" t="s">
        <v>55</v>
      </c>
      <c r="P324" s="136">
        <f>O324*H324</f>
        <v>0</v>
      </c>
      <c r="Q324" s="136">
        <v>0</v>
      </c>
      <c r="R324" s="136">
        <f>Q324*H324</f>
        <v>0</v>
      </c>
      <c r="S324" s="136">
        <v>0</v>
      </c>
      <c r="T324" s="137">
        <f>S324*H324</f>
        <v>0</v>
      </c>
      <c r="AR324" s="138" t="s">
        <v>185</v>
      </c>
      <c r="AT324" s="138" t="s">
        <v>316</v>
      </c>
      <c r="AU324" s="138" t="s">
        <v>94</v>
      </c>
      <c r="AY324" s="16" t="s">
        <v>128</v>
      </c>
      <c r="BE324" s="139">
        <f>IF(N324="základní",J324,0)</f>
        <v>0</v>
      </c>
      <c r="BF324" s="139">
        <f>IF(N324="snížená",J324,0)</f>
        <v>0</v>
      </c>
      <c r="BG324" s="139">
        <f>IF(N324="zákl. přenesená",J324,0)</f>
        <v>0</v>
      </c>
      <c r="BH324" s="139">
        <f>IF(N324="sníž. přenesená",J324,0)</f>
        <v>0</v>
      </c>
      <c r="BI324" s="139">
        <f>IF(N324="nulová",J324,0)</f>
        <v>0</v>
      </c>
      <c r="BJ324" s="16" t="s">
        <v>22</v>
      </c>
      <c r="BK324" s="139">
        <f>ROUND(I324*H324,2)</f>
        <v>0</v>
      </c>
      <c r="BL324" s="16" t="s">
        <v>135</v>
      </c>
      <c r="BM324" s="138" t="s">
        <v>537</v>
      </c>
    </row>
    <row r="325" spans="2:65" s="12" customFormat="1">
      <c r="B325" s="144"/>
      <c r="D325" s="145" t="s">
        <v>139</v>
      </c>
      <c r="E325" s="146" t="s">
        <v>47</v>
      </c>
      <c r="F325" s="147" t="s">
        <v>140</v>
      </c>
      <c r="H325" s="146" t="s">
        <v>47</v>
      </c>
      <c r="I325" s="148"/>
      <c r="L325" s="144"/>
      <c r="M325" s="149"/>
      <c r="T325" s="150"/>
      <c r="AT325" s="146" t="s">
        <v>139</v>
      </c>
      <c r="AU325" s="146" t="s">
        <v>94</v>
      </c>
      <c r="AV325" s="12" t="s">
        <v>22</v>
      </c>
      <c r="AW325" s="12" t="s">
        <v>45</v>
      </c>
      <c r="AX325" s="12" t="s">
        <v>84</v>
      </c>
      <c r="AY325" s="146" t="s">
        <v>128</v>
      </c>
    </row>
    <row r="326" spans="2:65" s="12" customFormat="1" ht="22.5">
      <c r="B326" s="144"/>
      <c r="D326" s="145" t="s">
        <v>139</v>
      </c>
      <c r="E326" s="146" t="s">
        <v>47</v>
      </c>
      <c r="F326" s="147" t="s">
        <v>538</v>
      </c>
      <c r="H326" s="146" t="s">
        <v>47</v>
      </c>
      <c r="I326" s="148"/>
      <c r="L326" s="144"/>
      <c r="M326" s="149"/>
      <c r="T326" s="150"/>
      <c r="AT326" s="146" t="s">
        <v>139</v>
      </c>
      <c r="AU326" s="146" t="s">
        <v>94</v>
      </c>
      <c r="AV326" s="12" t="s">
        <v>22</v>
      </c>
      <c r="AW326" s="12" t="s">
        <v>45</v>
      </c>
      <c r="AX326" s="12" t="s">
        <v>84</v>
      </c>
      <c r="AY326" s="146" t="s">
        <v>128</v>
      </c>
    </row>
    <row r="327" spans="2:65" s="13" customFormat="1">
      <c r="B327" s="151"/>
      <c r="D327" s="145" t="s">
        <v>139</v>
      </c>
      <c r="E327" s="152" t="s">
        <v>47</v>
      </c>
      <c r="F327" s="153" t="s">
        <v>539</v>
      </c>
      <c r="H327" s="154">
        <v>3.2789999999999999</v>
      </c>
      <c r="I327" s="155"/>
      <c r="L327" s="151"/>
      <c r="M327" s="156"/>
      <c r="T327" s="157"/>
      <c r="AT327" s="152" t="s">
        <v>139</v>
      </c>
      <c r="AU327" s="152" t="s">
        <v>94</v>
      </c>
      <c r="AV327" s="13" t="s">
        <v>94</v>
      </c>
      <c r="AW327" s="13" t="s">
        <v>45</v>
      </c>
      <c r="AX327" s="13" t="s">
        <v>22</v>
      </c>
      <c r="AY327" s="152" t="s">
        <v>128</v>
      </c>
    </row>
    <row r="328" spans="2:65" s="1" customFormat="1" ht="16.5" customHeight="1">
      <c r="B328" s="32"/>
      <c r="C328" s="165" t="s">
        <v>540</v>
      </c>
      <c r="D328" s="165" t="s">
        <v>316</v>
      </c>
      <c r="E328" s="166" t="s">
        <v>541</v>
      </c>
      <c r="F328" s="167" t="s">
        <v>542</v>
      </c>
      <c r="G328" s="168" t="s">
        <v>133</v>
      </c>
      <c r="H328" s="169">
        <v>2.718</v>
      </c>
      <c r="I328" s="170"/>
      <c r="J328" s="171">
        <f>ROUND(I328*H328,2)</f>
        <v>0</v>
      </c>
      <c r="K328" s="167" t="s">
        <v>134</v>
      </c>
      <c r="L328" s="172"/>
      <c r="M328" s="173" t="s">
        <v>47</v>
      </c>
      <c r="N328" s="174" t="s">
        <v>55</v>
      </c>
      <c r="P328" s="136">
        <f>O328*H328</f>
        <v>0</v>
      </c>
      <c r="Q328" s="136">
        <v>0.113</v>
      </c>
      <c r="R328" s="136">
        <f>Q328*H328</f>
        <v>0.30713400000000002</v>
      </c>
      <c r="S328" s="136">
        <v>0</v>
      </c>
      <c r="T328" s="137">
        <f>S328*H328</f>
        <v>0</v>
      </c>
      <c r="AR328" s="138" t="s">
        <v>185</v>
      </c>
      <c r="AT328" s="138" t="s">
        <v>316</v>
      </c>
      <c r="AU328" s="138" t="s">
        <v>94</v>
      </c>
      <c r="AY328" s="16" t="s">
        <v>128</v>
      </c>
      <c r="BE328" s="139">
        <f>IF(N328="základní",J328,0)</f>
        <v>0</v>
      </c>
      <c r="BF328" s="139">
        <f>IF(N328="snížená",J328,0)</f>
        <v>0</v>
      </c>
      <c r="BG328" s="139">
        <f>IF(N328="zákl. přenesená",J328,0)</f>
        <v>0</v>
      </c>
      <c r="BH328" s="139">
        <f>IF(N328="sníž. přenesená",J328,0)</f>
        <v>0</v>
      </c>
      <c r="BI328" s="139">
        <f>IF(N328="nulová",J328,0)</f>
        <v>0</v>
      </c>
      <c r="BJ328" s="16" t="s">
        <v>22</v>
      </c>
      <c r="BK328" s="139">
        <f>ROUND(I328*H328,2)</f>
        <v>0</v>
      </c>
      <c r="BL328" s="16" t="s">
        <v>135</v>
      </c>
      <c r="BM328" s="138" t="s">
        <v>543</v>
      </c>
    </row>
    <row r="329" spans="2:65" s="12" customFormat="1">
      <c r="B329" s="144"/>
      <c r="D329" s="145" t="s">
        <v>139</v>
      </c>
      <c r="E329" s="146" t="s">
        <v>47</v>
      </c>
      <c r="F329" s="147" t="s">
        <v>140</v>
      </c>
      <c r="H329" s="146" t="s">
        <v>47</v>
      </c>
      <c r="I329" s="148"/>
      <c r="L329" s="144"/>
      <c r="M329" s="149"/>
      <c r="T329" s="150"/>
      <c r="AT329" s="146" t="s">
        <v>139</v>
      </c>
      <c r="AU329" s="146" t="s">
        <v>94</v>
      </c>
      <c r="AV329" s="12" t="s">
        <v>22</v>
      </c>
      <c r="AW329" s="12" t="s">
        <v>45</v>
      </c>
      <c r="AX329" s="12" t="s">
        <v>84</v>
      </c>
      <c r="AY329" s="146" t="s">
        <v>128</v>
      </c>
    </row>
    <row r="330" spans="2:65" s="12" customFormat="1" ht="22.5">
      <c r="B330" s="144"/>
      <c r="D330" s="145" t="s">
        <v>139</v>
      </c>
      <c r="E330" s="146" t="s">
        <v>47</v>
      </c>
      <c r="F330" s="147" t="s">
        <v>544</v>
      </c>
      <c r="H330" s="146" t="s">
        <v>47</v>
      </c>
      <c r="I330" s="148"/>
      <c r="L330" s="144"/>
      <c r="M330" s="149"/>
      <c r="T330" s="150"/>
      <c r="AT330" s="146" t="s">
        <v>139</v>
      </c>
      <c r="AU330" s="146" t="s">
        <v>94</v>
      </c>
      <c r="AV330" s="12" t="s">
        <v>22</v>
      </c>
      <c r="AW330" s="12" t="s">
        <v>45</v>
      </c>
      <c r="AX330" s="12" t="s">
        <v>84</v>
      </c>
      <c r="AY330" s="146" t="s">
        <v>128</v>
      </c>
    </row>
    <row r="331" spans="2:65" s="13" customFormat="1">
      <c r="B331" s="151"/>
      <c r="D331" s="145" t="s">
        <v>139</v>
      </c>
      <c r="E331" s="152" t="s">
        <v>47</v>
      </c>
      <c r="F331" s="153" t="s">
        <v>545</v>
      </c>
      <c r="H331" s="154">
        <v>2.718</v>
      </c>
      <c r="I331" s="155"/>
      <c r="L331" s="151"/>
      <c r="M331" s="156"/>
      <c r="T331" s="157"/>
      <c r="AT331" s="152" t="s">
        <v>139</v>
      </c>
      <c r="AU331" s="152" t="s">
        <v>94</v>
      </c>
      <c r="AV331" s="13" t="s">
        <v>94</v>
      </c>
      <c r="AW331" s="13" t="s">
        <v>45</v>
      </c>
      <c r="AX331" s="13" t="s">
        <v>22</v>
      </c>
      <c r="AY331" s="152" t="s">
        <v>128</v>
      </c>
    </row>
    <row r="332" spans="2:65" s="1" customFormat="1" ht="21.75" customHeight="1">
      <c r="B332" s="32"/>
      <c r="C332" s="165" t="s">
        <v>546</v>
      </c>
      <c r="D332" s="165" t="s">
        <v>316</v>
      </c>
      <c r="E332" s="166" t="s">
        <v>547</v>
      </c>
      <c r="F332" s="167" t="s">
        <v>548</v>
      </c>
      <c r="G332" s="168" t="s">
        <v>133</v>
      </c>
      <c r="H332" s="169">
        <v>16.734000000000002</v>
      </c>
      <c r="I332" s="170"/>
      <c r="J332" s="171">
        <f>ROUND(I332*H332,2)</f>
        <v>0</v>
      </c>
      <c r="K332" s="167" t="s">
        <v>134</v>
      </c>
      <c r="L332" s="172"/>
      <c r="M332" s="173" t="s">
        <v>47</v>
      </c>
      <c r="N332" s="174" t="s">
        <v>55</v>
      </c>
      <c r="P332" s="136">
        <f>O332*H332</f>
        <v>0</v>
      </c>
      <c r="Q332" s="136">
        <v>0</v>
      </c>
      <c r="R332" s="136">
        <f>Q332*H332</f>
        <v>0</v>
      </c>
      <c r="S332" s="136">
        <v>0</v>
      </c>
      <c r="T332" s="137">
        <f>S332*H332</f>
        <v>0</v>
      </c>
      <c r="AR332" s="138" t="s">
        <v>185</v>
      </c>
      <c r="AT332" s="138" t="s">
        <v>316</v>
      </c>
      <c r="AU332" s="138" t="s">
        <v>94</v>
      </c>
      <c r="AY332" s="16" t="s">
        <v>128</v>
      </c>
      <c r="BE332" s="139">
        <f>IF(N332="základní",J332,0)</f>
        <v>0</v>
      </c>
      <c r="BF332" s="139">
        <f>IF(N332="snížená",J332,0)</f>
        <v>0</v>
      </c>
      <c r="BG332" s="139">
        <f>IF(N332="zákl. přenesená",J332,0)</f>
        <v>0</v>
      </c>
      <c r="BH332" s="139">
        <f>IF(N332="sníž. přenesená",J332,0)</f>
        <v>0</v>
      </c>
      <c r="BI332" s="139">
        <f>IF(N332="nulová",J332,0)</f>
        <v>0</v>
      </c>
      <c r="BJ332" s="16" t="s">
        <v>22</v>
      </c>
      <c r="BK332" s="139">
        <f>ROUND(I332*H332,2)</f>
        <v>0</v>
      </c>
      <c r="BL332" s="16" t="s">
        <v>135</v>
      </c>
      <c r="BM332" s="138" t="s">
        <v>549</v>
      </c>
    </row>
    <row r="333" spans="2:65" s="12" customFormat="1">
      <c r="B333" s="144"/>
      <c r="D333" s="145" t="s">
        <v>139</v>
      </c>
      <c r="E333" s="146" t="s">
        <v>47</v>
      </c>
      <c r="F333" s="147" t="s">
        <v>140</v>
      </c>
      <c r="H333" s="146" t="s">
        <v>47</v>
      </c>
      <c r="I333" s="148"/>
      <c r="L333" s="144"/>
      <c r="M333" s="149"/>
      <c r="T333" s="150"/>
      <c r="AT333" s="146" t="s">
        <v>139</v>
      </c>
      <c r="AU333" s="146" t="s">
        <v>94</v>
      </c>
      <c r="AV333" s="12" t="s">
        <v>22</v>
      </c>
      <c r="AW333" s="12" t="s">
        <v>45</v>
      </c>
      <c r="AX333" s="12" t="s">
        <v>84</v>
      </c>
      <c r="AY333" s="146" t="s">
        <v>128</v>
      </c>
    </row>
    <row r="334" spans="2:65" s="12" customFormat="1" ht="22.5">
      <c r="B334" s="144"/>
      <c r="D334" s="145" t="s">
        <v>139</v>
      </c>
      <c r="E334" s="146" t="s">
        <v>47</v>
      </c>
      <c r="F334" s="147" t="s">
        <v>550</v>
      </c>
      <c r="H334" s="146" t="s">
        <v>47</v>
      </c>
      <c r="I334" s="148"/>
      <c r="L334" s="144"/>
      <c r="M334" s="149"/>
      <c r="T334" s="150"/>
      <c r="AT334" s="146" t="s">
        <v>139</v>
      </c>
      <c r="AU334" s="146" t="s">
        <v>94</v>
      </c>
      <c r="AV334" s="12" t="s">
        <v>22</v>
      </c>
      <c r="AW334" s="12" t="s">
        <v>45</v>
      </c>
      <c r="AX334" s="12" t="s">
        <v>84</v>
      </c>
      <c r="AY334" s="146" t="s">
        <v>128</v>
      </c>
    </row>
    <row r="335" spans="2:65" s="13" customFormat="1">
      <c r="B335" s="151"/>
      <c r="D335" s="145" t="s">
        <v>139</v>
      </c>
      <c r="E335" s="152" t="s">
        <v>47</v>
      </c>
      <c r="F335" s="153" t="s">
        <v>551</v>
      </c>
      <c r="H335" s="154">
        <v>16.734000000000002</v>
      </c>
      <c r="I335" s="155"/>
      <c r="L335" s="151"/>
      <c r="M335" s="156"/>
      <c r="T335" s="157"/>
      <c r="AT335" s="152" t="s">
        <v>139</v>
      </c>
      <c r="AU335" s="152" t="s">
        <v>94</v>
      </c>
      <c r="AV335" s="13" t="s">
        <v>94</v>
      </c>
      <c r="AW335" s="13" t="s">
        <v>45</v>
      </c>
      <c r="AX335" s="13" t="s">
        <v>22</v>
      </c>
      <c r="AY335" s="152" t="s">
        <v>128</v>
      </c>
    </row>
    <row r="336" spans="2:65" s="1" customFormat="1" ht="24.2" customHeight="1">
      <c r="B336" s="32"/>
      <c r="C336" s="127" t="s">
        <v>552</v>
      </c>
      <c r="D336" s="127" t="s">
        <v>130</v>
      </c>
      <c r="E336" s="128" t="s">
        <v>498</v>
      </c>
      <c r="F336" s="129" t="s">
        <v>499</v>
      </c>
      <c r="G336" s="130" t="s">
        <v>133</v>
      </c>
      <c r="H336" s="131">
        <v>255.22200000000001</v>
      </c>
      <c r="I336" s="132"/>
      <c r="J336" s="133">
        <f>ROUND(I336*H336,2)</f>
        <v>0</v>
      </c>
      <c r="K336" s="129" t="s">
        <v>134</v>
      </c>
      <c r="L336" s="32"/>
      <c r="M336" s="134" t="s">
        <v>47</v>
      </c>
      <c r="N336" s="135" t="s">
        <v>55</v>
      </c>
      <c r="P336" s="136">
        <f>O336*H336</f>
        <v>0</v>
      </c>
      <c r="Q336" s="136">
        <v>0</v>
      </c>
      <c r="R336" s="136">
        <f>Q336*H336</f>
        <v>0</v>
      </c>
      <c r="S336" s="136">
        <v>0</v>
      </c>
      <c r="T336" s="137">
        <f>S336*H336</f>
        <v>0</v>
      </c>
      <c r="AR336" s="138" t="s">
        <v>135</v>
      </c>
      <c r="AT336" s="138" t="s">
        <v>130</v>
      </c>
      <c r="AU336" s="138" t="s">
        <v>94</v>
      </c>
      <c r="AY336" s="16" t="s">
        <v>128</v>
      </c>
      <c r="BE336" s="139">
        <f>IF(N336="základní",J336,0)</f>
        <v>0</v>
      </c>
      <c r="BF336" s="139">
        <f>IF(N336="snížená",J336,0)</f>
        <v>0</v>
      </c>
      <c r="BG336" s="139">
        <f>IF(N336="zákl. přenesená",J336,0)</f>
        <v>0</v>
      </c>
      <c r="BH336" s="139">
        <f>IF(N336="sníž. přenesená",J336,0)</f>
        <v>0</v>
      </c>
      <c r="BI336" s="139">
        <f>IF(N336="nulová",J336,0)</f>
        <v>0</v>
      </c>
      <c r="BJ336" s="16" t="s">
        <v>22</v>
      </c>
      <c r="BK336" s="139">
        <f>ROUND(I336*H336,2)</f>
        <v>0</v>
      </c>
      <c r="BL336" s="16" t="s">
        <v>135</v>
      </c>
      <c r="BM336" s="138" t="s">
        <v>553</v>
      </c>
    </row>
    <row r="337" spans="2:65" s="1" customFormat="1">
      <c r="B337" s="32"/>
      <c r="D337" s="140" t="s">
        <v>137</v>
      </c>
      <c r="F337" s="141" t="s">
        <v>501</v>
      </c>
      <c r="I337" s="142"/>
      <c r="L337" s="32"/>
      <c r="M337" s="143"/>
      <c r="T337" s="51"/>
      <c r="AT337" s="16" t="s">
        <v>137</v>
      </c>
      <c r="AU337" s="16" t="s">
        <v>94</v>
      </c>
    </row>
    <row r="338" spans="2:65" s="12" customFormat="1">
      <c r="B338" s="144"/>
      <c r="D338" s="145" t="s">
        <v>139</v>
      </c>
      <c r="E338" s="146" t="s">
        <v>47</v>
      </c>
      <c r="F338" s="147" t="s">
        <v>140</v>
      </c>
      <c r="H338" s="146" t="s">
        <v>47</v>
      </c>
      <c r="I338" s="148"/>
      <c r="L338" s="144"/>
      <c r="M338" s="149"/>
      <c r="T338" s="150"/>
      <c r="AT338" s="146" t="s">
        <v>139</v>
      </c>
      <c r="AU338" s="146" t="s">
        <v>94</v>
      </c>
      <c r="AV338" s="12" t="s">
        <v>22</v>
      </c>
      <c r="AW338" s="12" t="s">
        <v>45</v>
      </c>
      <c r="AX338" s="12" t="s">
        <v>84</v>
      </c>
      <c r="AY338" s="146" t="s">
        <v>128</v>
      </c>
    </row>
    <row r="339" spans="2:65" s="12" customFormat="1" ht="22.5">
      <c r="B339" s="144"/>
      <c r="D339" s="145" t="s">
        <v>139</v>
      </c>
      <c r="E339" s="146" t="s">
        <v>47</v>
      </c>
      <c r="F339" s="147" t="s">
        <v>524</v>
      </c>
      <c r="H339" s="146" t="s">
        <v>47</v>
      </c>
      <c r="I339" s="148"/>
      <c r="L339" s="144"/>
      <c r="M339" s="149"/>
      <c r="T339" s="150"/>
      <c r="AT339" s="146" t="s">
        <v>139</v>
      </c>
      <c r="AU339" s="146" t="s">
        <v>94</v>
      </c>
      <c r="AV339" s="12" t="s">
        <v>22</v>
      </c>
      <c r="AW339" s="12" t="s">
        <v>45</v>
      </c>
      <c r="AX339" s="12" t="s">
        <v>84</v>
      </c>
      <c r="AY339" s="146" t="s">
        <v>128</v>
      </c>
    </row>
    <row r="340" spans="2:65" s="13" customFormat="1">
      <c r="B340" s="151"/>
      <c r="D340" s="145" t="s">
        <v>139</v>
      </c>
      <c r="E340" s="152" t="s">
        <v>47</v>
      </c>
      <c r="F340" s="153" t="s">
        <v>369</v>
      </c>
      <c r="H340" s="154">
        <v>32.374000000000002</v>
      </c>
      <c r="I340" s="155"/>
      <c r="L340" s="151"/>
      <c r="M340" s="156"/>
      <c r="T340" s="157"/>
      <c r="AT340" s="152" t="s">
        <v>139</v>
      </c>
      <c r="AU340" s="152" t="s">
        <v>94</v>
      </c>
      <c r="AV340" s="13" t="s">
        <v>94</v>
      </c>
      <c r="AW340" s="13" t="s">
        <v>45</v>
      </c>
      <c r="AX340" s="13" t="s">
        <v>84</v>
      </c>
      <c r="AY340" s="152" t="s">
        <v>128</v>
      </c>
    </row>
    <row r="341" spans="2:65" s="12" customFormat="1" ht="22.5">
      <c r="B341" s="144"/>
      <c r="D341" s="145" t="s">
        <v>139</v>
      </c>
      <c r="E341" s="146" t="s">
        <v>47</v>
      </c>
      <c r="F341" s="147" t="s">
        <v>525</v>
      </c>
      <c r="H341" s="146" t="s">
        <v>47</v>
      </c>
      <c r="I341" s="148"/>
      <c r="L341" s="144"/>
      <c r="M341" s="149"/>
      <c r="T341" s="150"/>
      <c r="AT341" s="146" t="s">
        <v>139</v>
      </c>
      <c r="AU341" s="146" t="s">
        <v>94</v>
      </c>
      <c r="AV341" s="12" t="s">
        <v>22</v>
      </c>
      <c r="AW341" s="12" t="s">
        <v>45</v>
      </c>
      <c r="AX341" s="12" t="s">
        <v>84</v>
      </c>
      <c r="AY341" s="146" t="s">
        <v>128</v>
      </c>
    </row>
    <row r="342" spans="2:65" s="13" customFormat="1">
      <c r="B342" s="151"/>
      <c r="D342" s="145" t="s">
        <v>139</v>
      </c>
      <c r="E342" s="152" t="s">
        <v>47</v>
      </c>
      <c r="F342" s="153" t="s">
        <v>371</v>
      </c>
      <c r="H342" s="154">
        <v>32.145000000000003</v>
      </c>
      <c r="I342" s="155"/>
      <c r="L342" s="151"/>
      <c r="M342" s="156"/>
      <c r="T342" s="157"/>
      <c r="AT342" s="152" t="s">
        <v>139</v>
      </c>
      <c r="AU342" s="152" t="s">
        <v>94</v>
      </c>
      <c r="AV342" s="13" t="s">
        <v>94</v>
      </c>
      <c r="AW342" s="13" t="s">
        <v>45</v>
      </c>
      <c r="AX342" s="13" t="s">
        <v>84</v>
      </c>
      <c r="AY342" s="152" t="s">
        <v>128</v>
      </c>
    </row>
    <row r="343" spans="2:65" s="12" customFormat="1" ht="22.5">
      <c r="B343" s="144"/>
      <c r="D343" s="145" t="s">
        <v>139</v>
      </c>
      <c r="E343" s="146" t="s">
        <v>47</v>
      </c>
      <c r="F343" s="147" t="s">
        <v>526</v>
      </c>
      <c r="H343" s="146" t="s">
        <v>47</v>
      </c>
      <c r="I343" s="148"/>
      <c r="L343" s="144"/>
      <c r="M343" s="149"/>
      <c r="T343" s="150"/>
      <c r="AT343" s="146" t="s">
        <v>139</v>
      </c>
      <c r="AU343" s="146" t="s">
        <v>94</v>
      </c>
      <c r="AV343" s="12" t="s">
        <v>22</v>
      </c>
      <c r="AW343" s="12" t="s">
        <v>45</v>
      </c>
      <c r="AX343" s="12" t="s">
        <v>84</v>
      </c>
      <c r="AY343" s="146" t="s">
        <v>128</v>
      </c>
    </row>
    <row r="344" spans="2:65" s="13" customFormat="1">
      <c r="B344" s="151"/>
      <c r="D344" s="145" t="s">
        <v>139</v>
      </c>
      <c r="E344" s="152" t="s">
        <v>47</v>
      </c>
      <c r="F344" s="153" t="s">
        <v>373</v>
      </c>
      <c r="H344" s="154">
        <v>26.646000000000001</v>
      </c>
      <c r="I344" s="155"/>
      <c r="L344" s="151"/>
      <c r="M344" s="156"/>
      <c r="T344" s="157"/>
      <c r="AT344" s="152" t="s">
        <v>139</v>
      </c>
      <c r="AU344" s="152" t="s">
        <v>94</v>
      </c>
      <c r="AV344" s="13" t="s">
        <v>94</v>
      </c>
      <c r="AW344" s="13" t="s">
        <v>45</v>
      </c>
      <c r="AX344" s="13" t="s">
        <v>84</v>
      </c>
      <c r="AY344" s="152" t="s">
        <v>128</v>
      </c>
    </row>
    <row r="345" spans="2:65" s="12" customFormat="1" ht="22.5">
      <c r="B345" s="144"/>
      <c r="D345" s="145" t="s">
        <v>139</v>
      </c>
      <c r="E345" s="146" t="s">
        <v>47</v>
      </c>
      <c r="F345" s="147" t="s">
        <v>527</v>
      </c>
      <c r="H345" s="146" t="s">
        <v>47</v>
      </c>
      <c r="I345" s="148"/>
      <c r="L345" s="144"/>
      <c r="M345" s="149"/>
      <c r="T345" s="150"/>
      <c r="AT345" s="146" t="s">
        <v>139</v>
      </c>
      <c r="AU345" s="146" t="s">
        <v>94</v>
      </c>
      <c r="AV345" s="12" t="s">
        <v>22</v>
      </c>
      <c r="AW345" s="12" t="s">
        <v>45</v>
      </c>
      <c r="AX345" s="12" t="s">
        <v>84</v>
      </c>
      <c r="AY345" s="146" t="s">
        <v>128</v>
      </c>
    </row>
    <row r="346" spans="2:65" s="13" customFormat="1">
      <c r="B346" s="151"/>
      <c r="D346" s="145" t="s">
        <v>139</v>
      </c>
      <c r="E346" s="152" t="s">
        <v>47</v>
      </c>
      <c r="F346" s="153" t="s">
        <v>375</v>
      </c>
      <c r="H346" s="154">
        <v>164.05699999999999</v>
      </c>
      <c r="I346" s="155"/>
      <c r="L346" s="151"/>
      <c r="M346" s="156"/>
      <c r="T346" s="157"/>
      <c r="AT346" s="152" t="s">
        <v>139</v>
      </c>
      <c r="AU346" s="152" t="s">
        <v>94</v>
      </c>
      <c r="AV346" s="13" t="s">
        <v>94</v>
      </c>
      <c r="AW346" s="13" t="s">
        <v>45</v>
      </c>
      <c r="AX346" s="13" t="s">
        <v>84</v>
      </c>
      <c r="AY346" s="152" t="s">
        <v>128</v>
      </c>
    </row>
    <row r="347" spans="2:65" s="14" customFormat="1">
      <c r="B347" s="158"/>
      <c r="D347" s="145" t="s">
        <v>139</v>
      </c>
      <c r="E347" s="159" t="s">
        <v>47</v>
      </c>
      <c r="F347" s="160" t="s">
        <v>159</v>
      </c>
      <c r="H347" s="161">
        <v>255.22199999999998</v>
      </c>
      <c r="I347" s="162"/>
      <c r="L347" s="158"/>
      <c r="M347" s="163"/>
      <c r="T347" s="164"/>
      <c r="AT347" s="159" t="s">
        <v>139</v>
      </c>
      <c r="AU347" s="159" t="s">
        <v>94</v>
      </c>
      <c r="AV347" s="14" t="s">
        <v>135</v>
      </c>
      <c r="AW347" s="14" t="s">
        <v>45</v>
      </c>
      <c r="AX347" s="14" t="s">
        <v>22</v>
      </c>
      <c r="AY347" s="159" t="s">
        <v>128</v>
      </c>
    </row>
    <row r="348" spans="2:65" s="1" customFormat="1" ht="78" customHeight="1">
      <c r="B348" s="32"/>
      <c r="C348" s="127" t="s">
        <v>554</v>
      </c>
      <c r="D348" s="127" t="s">
        <v>130</v>
      </c>
      <c r="E348" s="128" t="s">
        <v>555</v>
      </c>
      <c r="F348" s="129" t="s">
        <v>556</v>
      </c>
      <c r="G348" s="130" t="s">
        <v>133</v>
      </c>
      <c r="H348" s="131">
        <v>29.975000000000001</v>
      </c>
      <c r="I348" s="132"/>
      <c r="J348" s="133">
        <f>ROUND(I348*H348,2)</f>
        <v>0</v>
      </c>
      <c r="K348" s="129" t="s">
        <v>134</v>
      </c>
      <c r="L348" s="32"/>
      <c r="M348" s="134" t="s">
        <v>47</v>
      </c>
      <c r="N348" s="135" t="s">
        <v>55</v>
      </c>
      <c r="P348" s="136">
        <f>O348*H348</f>
        <v>0</v>
      </c>
      <c r="Q348" s="136">
        <v>8.5650000000000004E-2</v>
      </c>
      <c r="R348" s="136">
        <f>Q348*H348</f>
        <v>2.5673587500000004</v>
      </c>
      <c r="S348" s="136">
        <v>0</v>
      </c>
      <c r="T348" s="137">
        <f>S348*H348</f>
        <v>0</v>
      </c>
      <c r="AR348" s="138" t="s">
        <v>135</v>
      </c>
      <c r="AT348" s="138" t="s">
        <v>130</v>
      </c>
      <c r="AU348" s="138" t="s">
        <v>94</v>
      </c>
      <c r="AY348" s="16" t="s">
        <v>128</v>
      </c>
      <c r="BE348" s="139">
        <f>IF(N348="základní",J348,0)</f>
        <v>0</v>
      </c>
      <c r="BF348" s="139">
        <f>IF(N348="snížená",J348,0)</f>
        <v>0</v>
      </c>
      <c r="BG348" s="139">
        <f>IF(N348="zákl. přenesená",J348,0)</f>
        <v>0</v>
      </c>
      <c r="BH348" s="139">
        <f>IF(N348="sníž. přenesená",J348,0)</f>
        <v>0</v>
      </c>
      <c r="BI348" s="139">
        <f>IF(N348="nulová",J348,0)</f>
        <v>0</v>
      </c>
      <c r="BJ348" s="16" t="s">
        <v>22</v>
      </c>
      <c r="BK348" s="139">
        <f>ROUND(I348*H348,2)</f>
        <v>0</v>
      </c>
      <c r="BL348" s="16" t="s">
        <v>135</v>
      </c>
      <c r="BM348" s="138" t="s">
        <v>557</v>
      </c>
    </row>
    <row r="349" spans="2:65" s="1" customFormat="1">
      <c r="B349" s="32"/>
      <c r="D349" s="140" t="s">
        <v>137</v>
      </c>
      <c r="F349" s="141" t="s">
        <v>558</v>
      </c>
      <c r="I349" s="142"/>
      <c r="L349" s="32"/>
      <c r="M349" s="143"/>
      <c r="T349" s="51"/>
      <c r="AT349" s="16" t="s">
        <v>137</v>
      </c>
      <c r="AU349" s="16" t="s">
        <v>94</v>
      </c>
    </row>
    <row r="350" spans="2:65" s="12" customFormat="1">
      <c r="B350" s="144"/>
      <c r="D350" s="145" t="s">
        <v>139</v>
      </c>
      <c r="E350" s="146" t="s">
        <v>47</v>
      </c>
      <c r="F350" s="147" t="s">
        <v>140</v>
      </c>
      <c r="H350" s="146" t="s">
        <v>47</v>
      </c>
      <c r="I350" s="148"/>
      <c r="L350" s="144"/>
      <c r="M350" s="149"/>
      <c r="T350" s="150"/>
      <c r="AT350" s="146" t="s">
        <v>139</v>
      </c>
      <c r="AU350" s="146" t="s">
        <v>94</v>
      </c>
      <c r="AV350" s="12" t="s">
        <v>22</v>
      </c>
      <c r="AW350" s="12" t="s">
        <v>45</v>
      </c>
      <c r="AX350" s="12" t="s">
        <v>84</v>
      </c>
      <c r="AY350" s="146" t="s">
        <v>128</v>
      </c>
    </row>
    <row r="351" spans="2:65" s="12" customFormat="1" ht="22.5">
      <c r="B351" s="144"/>
      <c r="D351" s="145" t="s">
        <v>139</v>
      </c>
      <c r="E351" s="146" t="s">
        <v>47</v>
      </c>
      <c r="F351" s="147" t="s">
        <v>559</v>
      </c>
      <c r="H351" s="146" t="s">
        <v>47</v>
      </c>
      <c r="I351" s="148"/>
      <c r="L351" s="144"/>
      <c r="M351" s="149"/>
      <c r="T351" s="150"/>
      <c r="AT351" s="146" t="s">
        <v>139</v>
      </c>
      <c r="AU351" s="146" t="s">
        <v>94</v>
      </c>
      <c r="AV351" s="12" t="s">
        <v>22</v>
      </c>
      <c r="AW351" s="12" t="s">
        <v>45</v>
      </c>
      <c r="AX351" s="12" t="s">
        <v>84</v>
      </c>
      <c r="AY351" s="146" t="s">
        <v>128</v>
      </c>
    </row>
    <row r="352" spans="2:65" s="13" customFormat="1">
      <c r="B352" s="151"/>
      <c r="D352" s="145" t="s">
        <v>139</v>
      </c>
      <c r="E352" s="152" t="s">
        <v>47</v>
      </c>
      <c r="F352" s="153" t="s">
        <v>377</v>
      </c>
      <c r="H352" s="154">
        <v>29.975000000000001</v>
      </c>
      <c r="I352" s="155"/>
      <c r="L352" s="151"/>
      <c r="M352" s="156"/>
      <c r="T352" s="157"/>
      <c r="AT352" s="152" t="s">
        <v>139</v>
      </c>
      <c r="AU352" s="152" t="s">
        <v>94</v>
      </c>
      <c r="AV352" s="13" t="s">
        <v>94</v>
      </c>
      <c r="AW352" s="13" t="s">
        <v>45</v>
      </c>
      <c r="AX352" s="13" t="s">
        <v>22</v>
      </c>
      <c r="AY352" s="152" t="s">
        <v>128</v>
      </c>
    </row>
    <row r="353" spans="2:65" s="1" customFormat="1" ht="21.75" customHeight="1">
      <c r="B353" s="32"/>
      <c r="C353" s="165" t="s">
        <v>560</v>
      </c>
      <c r="D353" s="165" t="s">
        <v>316</v>
      </c>
      <c r="E353" s="166" t="s">
        <v>561</v>
      </c>
      <c r="F353" s="167" t="s">
        <v>562</v>
      </c>
      <c r="G353" s="168" t="s">
        <v>133</v>
      </c>
      <c r="H353" s="169">
        <v>4.5860000000000003</v>
      </c>
      <c r="I353" s="170"/>
      <c r="J353" s="171">
        <f>ROUND(I353*H353,2)</f>
        <v>0</v>
      </c>
      <c r="K353" s="167" t="s">
        <v>134</v>
      </c>
      <c r="L353" s="172"/>
      <c r="M353" s="173" t="s">
        <v>47</v>
      </c>
      <c r="N353" s="174" t="s">
        <v>55</v>
      </c>
      <c r="P353" s="136">
        <f>O353*H353</f>
        <v>0</v>
      </c>
      <c r="Q353" s="136">
        <v>0.17599999999999999</v>
      </c>
      <c r="R353" s="136">
        <f>Q353*H353</f>
        <v>0.80713599999999996</v>
      </c>
      <c r="S353" s="136">
        <v>0</v>
      </c>
      <c r="T353" s="137">
        <f>S353*H353</f>
        <v>0</v>
      </c>
      <c r="AR353" s="138" t="s">
        <v>185</v>
      </c>
      <c r="AT353" s="138" t="s">
        <v>316</v>
      </c>
      <c r="AU353" s="138" t="s">
        <v>94</v>
      </c>
      <c r="AY353" s="16" t="s">
        <v>128</v>
      </c>
      <c r="BE353" s="139">
        <f>IF(N353="základní",J353,0)</f>
        <v>0</v>
      </c>
      <c r="BF353" s="139">
        <f>IF(N353="snížená",J353,0)</f>
        <v>0</v>
      </c>
      <c r="BG353" s="139">
        <f>IF(N353="zákl. přenesená",J353,0)</f>
        <v>0</v>
      </c>
      <c r="BH353" s="139">
        <f>IF(N353="sníž. přenesená",J353,0)</f>
        <v>0</v>
      </c>
      <c r="BI353" s="139">
        <f>IF(N353="nulová",J353,0)</f>
        <v>0</v>
      </c>
      <c r="BJ353" s="16" t="s">
        <v>22</v>
      </c>
      <c r="BK353" s="139">
        <f>ROUND(I353*H353,2)</f>
        <v>0</v>
      </c>
      <c r="BL353" s="16" t="s">
        <v>135</v>
      </c>
      <c r="BM353" s="138" t="s">
        <v>563</v>
      </c>
    </row>
    <row r="354" spans="2:65" s="12" customFormat="1">
      <c r="B354" s="144"/>
      <c r="D354" s="145" t="s">
        <v>139</v>
      </c>
      <c r="E354" s="146" t="s">
        <v>47</v>
      </c>
      <c r="F354" s="147" t="s">
        <v>140</v>
      </c>
      <c r="H354" s="146" t="s">
        <v>47</v>
      </c>
      <c r="I354" s="148"/>
      <c r="L354" s="144"/>
      <c r="M354" s="149"/>
      <c r="T354" s="150"/>
      <c r="AT354" s="146" t="s">
        <v>139</v>
      </c>
      <c r="AU354" s="146" t="s">
        <v>94</v>
      </c>
      <c r="AV354" s="12" t="s">
        <v>22</v>
      </c>
      <c r="AW354" s="12" t="s">
        <v>45</v>
      </c>
      <c r="AX354" s="12" t="s">
        <v>84</v>
      </c>
      <c r="AY354" s="146" t="s">
        <v>128</v>
      </c>
    </row>
    <row r="355" spans="2:65" s="12" customFormat="1" ht="22.5">
      <c r="B355" s="144"/>
      <c r="D355" s="145" t="s">
        <v>139</v>
      </c>
      <c r="E355" s="146" t="s">
        <v>47</v>
      </c>
      <c r="F355" s="147" t="s">
        <v>564</v>
      </c>
      <c r="H355" s="146" t="s">
        <v>47</v>
      </c>
      <c r="I355" s="148"/>
      <c r="L355" s="144"/>
      <c r="M355" s="149"/>
      <c r="T355" s="150"/>
      <c r="AT355" s="146" t="s">
        <v>139</v>
      </c>
      <c r="AU355" s="146" t="s">
        <v>94</v>
      </c>
      <c r="AV355" s="12" t="s">
        <v>22</v>
      </c>
      <c r="AW355" s="12" t="s">
        <v>45</v>
      </c>
      <c r="AX355" s="12" t="s">
        <v>84</v>
      </c>
      <c r="AY355" s="146" t="s">
        <v>128</v>
      </c>
    </row>
    <row r="356" spans="2:65" s="13" customFormat="1">
      <c r="B356" s="151"/>
      <c r="D356" s="145" t="s">
        <v>139</v>
      </c>
      <c r="E356" s="152" t="s">
        <v>47</v>
      </c>
      <c r="F356" s="153" t="s">
        <v>565</v>
      </c>
      <c r="H356" s="154">
        <v>4.5860000000000003</v>
      </c>
      <c r="I356" s="155"/>
      <c r="L356" s="151"/>
      <c r="M356" s="156"/>
      <c r="T356" s="157"/>
      <c r="AT356" s="152" t="s">
        <v>139</v>
      </c>
      <c r="AU356" s="152" t="s">
        <v>94</v>
      </c>
      <c r="AV356" s="13" t="s">
        <v>94</v>
      </c>
      <c r="AW356" s="13" t="s">
        <v>45</v>
      </c>
      <c r="AX356" s="13" t="s">
        <v>22</v>
      </c>
      <c r="AY356" s="152" t="s">
        <v>128</v>
      </c>
    </row>
    <row r="357" spans="2:65" s="1" customFormat="1" ht="44.25" customHeight="1">
      <c r="B357" s="32"/>
      <c r="C357" s="127" t="s">
        <v>566</v>
      </c>
      <c r="D357" s="127" t="s">
        <v>130</v>
      </c>
      <c r="E357" s="128" t="s">
        <v>200</v>
      </c>
      <c r="F357" s="129" t="s">
        <v>201</v>
      </c>
      <c r="G357" s="130" t="s">
        <v>133</v>
      </c>
      <c r="H357" s="131">
        <v>5.2510000000000003</v>
      </c>
      <c r="I357" s="132"/>
      <c r="J357" s="133">
        <f>ROUND(I357*H357,2)</f>
        <v>0</v>
      </c>
      <c r="K357" s="129" t="s">
        <v>134</v>
      </c>
      <c r="L357" s="32"/>
      <c r="M357" s="134" t="s">
        <v>47</v>
      </c>
      <c r="N357" s="135" t="s">
        <v>55</v>
      </c>
      <c r="P357" s="136">
        <f>O357*H357</f>
        <v>0</v>
      </c>
      <c r="Q357" s="136">
        <v>0.49985000000000002</v>
      </c>
      <c r="R357" s="136">
        <f>Q357*H357</f>
        <v>2.6247123500000002</v>
      </c>
      <c r="S357" s="136">
        <v>0</v>
      </c>
      <c r="T357" s="137">
        <f>S357*H357</f>
        <v>0</v>
      </c>
      <c r="AR357" s="138" t="s">
        <v>135</v>
      </c>
      <c r="AT357" s="138" t="s">
        <v>130</v>
      </c>
      <c r="AU357" s="138" t="s">
        <v>94</v>
      </c>
      <c r="AY357" s="16" t="s">
        <v>128</v>
      </c>
      <c r="BE357" s="139">
        <f>IF(N357="základní",J357,0)</f>
        <v>0</v>
      </c>
      <c r="BF357" s="139">
        <f>IF(N357="snížená",J357,0)</f>
        <v>0</v>
      </c>
      <c r="BG357" s="139">
        <f>IF(N357="zákl. přenesená",J357,0)</f>
        <v>0</v>
      </c>
      <c r="BH357" s="139">
        <f>IF(N357="sníž. přenesená",J357,0)</f>
        <v>0</v>
      </c>
      <c r="BI357" s="139">
        <f>IF(N357="nulová",J357,0)</f>
        <v>0</v>
      </c>
      <c r="BJ357" s="16" t="s">
        <v>22</v>
      </c>
      <c r="BK357" s="139">
        <f>ROUND(I357*H357,2)</f>
        <v>0</v>
      </c>
      <c r="BL357" s="16" t="s">
        <v>135</v>
      </c>
      <c r="BM357" s="138" t="s">
        <v>567</v>
      </c>
    </row>
    <row r="358" spans="2:65" s="1" customFormat="1">
      <c r="B358" s="32"/>
      <c r="D358" s="140" t="s">
        <v>137</v>
      </c>
      <c r="F358" s="141" t="s">
        <v>203</v>
      </c>
      <c r="I358" s="142"/>
      <c r="L358" s="32"/>
      <c r="M358" s="143"/>
      <c r="T358" s="51"/>
      <c r="AT358" s="16" t="s">
        <v>137</v>
      </c>
      <c r="AU358" s="16" t="s">
        <v>94</v>
      </c>
    </row>
    <row r="359" spans="2:65" s="12" customFormat="1">
      <c r="B359" s="144"/>
      <c r="D359" s="145" t="s">
        <v>139</v>
      </c>
      <c r="E359" s="146" t="s">
        <v>47</v>
      </c>
      <c r="F359" s="147" t="s">
        <v>140</v>
      </c>
      <c r="H359" s="146" t="s">
        <v>47</v>
      </c>
      <c r="I359" s="148"/>
      <c r="L359" s="144"/>
      <c r="M359" s="149"/>
      <c r="T359" s="150"/>
      <c r="AT359" s="146" t="s">
        <v>139</v>
      </c>
      <c r="AU359" s="146" t="s">
        <v>94</v>
      </c>
      <c r="AV359" s="12" t="s">
        <v>22</v>
      </c>
      <c r="AW359" s="12" t="s">
        <v>45</v>
      </c>
      <c r="AX359" s="12" t="s">
        <v>84</v>
      </c>
      <c r="AY359" s="146" t="s">
        <v>128</v>
      </c>
    </row>
    <row r="360" spans="2:65" s="12" customFormat="1" ht="22.5">
      <c r="B360" s="144"/>
      <c r="D360" s="145" t="s">
        <v>139</v>
      </c>
      <c r="E360" s="146" t="s">
        <v>47</v>
      </c>
      <c r="F360" s="147" t="s">
        <v>568</v>
      </c>
      <c r="H360" s="146" t="s">
        <v>47</v>
      </c>
      <c r="I360" s="148"/>
      <c r="L360" s="144"/>
      <c r="M360" s="149"/>
      <c r="T360" s="150"/>
      <c r="AT360" s="146" t="s">
        <v>139</v>
      </c>
      <c r="AU360" s="146" t="s">
        <v>94</v>
      </c>
      <c r="AV360" s="12" t="s">
        <v>22</v>
      </c>
      <c r="AW360" s="12" t="s">
        <v>45</v>
      </c>
      <c r="AX360" s="12" t="s">
        <v>84</v>
      </c>
      <c r="AY360" s="146" t="s">
        <v>128</v>
      </c>
    </row>
    <row r="361" spans="2:65" s="13" customFormat="1">
      <c r="B361" s="151"/>
      <c r="D361" s="145" t="s">
        <v>139</v>
      </c>
      <c r="E361" s="152" t="s">
        <v>47</v>
      </c>
      <c r="F361" s="153" t="s">
        <v>393</v>
      </c>
      <c r="H361" s="154">
        <v>5.2510000000000003</v>
      </c>
      <c r="I361" s="155"/>
      <c r="L361" s="151"/>
      <c r="M361" s="156"/>
      <c r="T361" s="157"/>
      <c r="AT361" s="152" t="s">
        <v>139</v>
      </c>
      <c r="AU361" s="152" t="s">
        <v>94</v>
      </c>
      <c r="AV361" s="13" t="s">
        <v>94</v>
      </c>
      <c r="AW361" s="13" t="s">
        <v>45</v>
      </c>
      <c r="AX361" s="13" t="s">
        <v>22</v>
      </c>
      <c r="AY361" s="152" t="s">
        <v>128</v>
      </c>
    </row>
    <row r="362" spans="2:65" s="1" customFormat="1" ht="37.9" customHeight="1">
      <c r="B362" s="32"/>
      <c r="C362" s="127" t="s">
        <v>569</v>
      </c>
      <c r="D362" s="127" t="s">
        <v>130</v>
      </c>
      <c r="E362" s="128" t="s">
        <v>206</v>
      </c>
      <c r="F362" s="129" t="s">
        <v>207</v>
      </c>
      <c r="G362" s="130" t="s">
        <v>133</v>
      </c>
      <c r="H362" s="131">
        <v>2.65</v>
      </c>
      <c r="I362" s="132"/>
      <c r="J362" s="133">
        <f>ROUND(I362*H362,2)</f>
        <v>0</v>
      </c>
      <c r="K362" s="129" t="s">
        <v>134</v>
      </c>
      <c r="L362" s="32"/>
      <c r="M362" s="134" t="s">
        <v>47</v>
      </c>
      <c r="N362" s="135" t="s">
        <v>55</v>
      </c>
      <c r="P362" s="136">
        <f>O362*H362</f>
        <v>0</v>
      </c>
      <c r="Q362" s="136">
        <v>0.34499999999999997</v>
      </c>
      <c r="R362" s="136">
        <f>Q362*H362</f>
        <v>0.9142499999999999</v>
      </c>
      <c r="S362" s="136">
        <v>0</v>
      </c>
      <c r="T362" s="137">
        <f>S362*H362</f>
        <v>0</v>
      </c>
      <c r="AR362" s="138" t="s">
        <v>135</v>
      </c>
      <c r="AT362" s="138" t="s">
        <v>130</v>
      </c>
      <c r="AU362" s="138" t="s">
        <v>94</v>
      </c>
      <c r="AY362" s="16" t="s">
        <v>128</v>
      </c>
      <c r="BE362" s="139">
        <f>IF(N362="základní",J362,0)</f>
        <v>0</v>
      </c>
      <c r="BF362" s="139">
        <f>IF(N362="snížená",J362,0)</f>
        <v>0</v>
      </c>
      <c r="BG362" s="139">
        <f>IF(N362="zákl. přenesená",J362,0)</f>
        <v>0</v>
      </c>
      <c r="BH362" s="139">
        <f>IF(N362="sníž. přenesená",J362,0)</f>
        <v>0</v>
      </c>
      <c r="BI362" s="139">
        <f>IF(N362="nulová",J362,0)</f>
        <v>0</v>
      </c>
      <c r="BJ362" s="16" t="s">
        <v>22</v>
      </c>
      <c r="BK362" s="139">
        <f>ROUND(I362*H362,2)</f>
        <v>0</v>
      </c>
      <c r="BL362" s="16" t="s">
        <v>135</v>
      </c>
      <c r="BM362" s="138" t="s">
        <v>570</v>
      </c>
    </row>
    <row r="363" spans="2:65" s="1" customFormat="1">
      <c r="B363" s="32"/>
      <c r="D363" s="140" t="s">
        <v>137</v>
      </c>
      <c r="F363" s="141" t="s">
        <v>209</v>
      </c>
      <c r="I363" s="142"/>
      <c r="L363" s="32"/>
      <c r="M363" s="143"/>
      <c r="T363" s="51"/>
      <c r="AT363" s="16" t="s">
        <v>137</v>
      </c>
      <c r="AU363" s="16" t="s">
        <v>94</v>
      </c>
    </row>
    <row r="364" spans="2:65" s="12" customFormat="1">
      <c r="B364" s="144"/>
      <c r="D364" s="145" t="s">
        <v>139</v>
      </c>
      <c r="E364" s="146" t="s">
        <v>47</v>
      </c>
      <c r="F364" s="147" t="s">
        <v>140</v>
      </c>
      <c r="H364" s="146" t="s">
        <v>47</v>
      </c>
      <c r="I364" s="148"/>
      <c r="L364" s="144"/>
      <c r="M364" s="149"/>
      <c r="T364" s="150"/>
      <c r="AT364" s="146" t="s">
        <v>139</v>
      </c>
      <c r="AU364" s="146" t="s">
        <v>94</v>
      </c>
      <c r="AV364" s="12" t="s">
        <v>22</v>
      </c>
      <c r="AW364" s="12" t="s">
        <v>45</v>
      </c>
      <c r="AX364" s="12" t="s">
        <v>84</v>
      </c>
      <c r="AY364" s="146" t="s">
        <v>128</v>
      </c>
    </row>
    <row r="365" spans="2:65" s="12" customFormat="1" ht="22.5">
      <c r="B365" s="144"/>
      <c r="D365" s="145" t="s">
        <v>139</v>
      </c>
      <c r="E365" s="146" t="s">
        <v>47</v>
      </c>
      <c r="F365" s="147" t="s">
        <v>571</v>
      </c>
      <c r="H365" s="146" t="s">
        <v>47</v>
      </c>
      <c r="I365" s="148"/>
      <c r="L365" s="144"/>
      <c r="M365" s="149"/>
      <c r="T365" s="150"/>
      <c r="AT365" s="146" t="s">
        <v>139</v>
      </c>
      <c r="AU365" s="146" t="s">
        <v>94</v>
      </c>
      <c r="AV365" s="12" t="s">
        <v>22</v>
      </c>
      <c r="AW365" s="12" t="s">
        <v>45</v>
      </c>
      <c r="AX365" s="12" t="s">
        <v>84</v>
      </c>
      <c r="AY365" s="146" t="s">
        <v>128</v>
      </c>
    </row>
    <row r="366" spans="2:65" s="13" customFormat="1">
      <c r="B366" s="151"/>
      <c r="D366" s="145" t="s">
        <v>139</v>
      </c>
      <c r="E366" s="152" t="s">
        <v>47</v>
      </c>
      <c r="F366" s="153" t="s">
        <v>572</v>
      </c>
      <c r="H366" s="154">
        <v>2.65</v>
      </c>
      <c r="I366" s="155"/>
      <c r="L366" s="151"/>
      <c r="M366" s="156"/>
      <c r="T366" s="157"/>
      <c r="AT366" s="152" t="s">
        <v>139</v>
      </c>
      <c r="AU366" s="152" t="s">
        <v>94</v>
      </c>
      <c r="AV366" s="13" t="s">
        <v>94</v>
      </c>
      <c r="AW366" s="13" t="s">
        <v>45</v>
      </c>
      <c r="AX366" s="13" t="s">
        <v>22</v>
      </c>
      <c r="AY366" s="152" t="s">
        <v>128</v>
      </c>
    </row>
    <row r="367" spans="2:65" s="1" customFormat="1" ht="24.2" customHeight="1">
      <c r="B367" s="32"/>
      <c r="C367" s="127" t="s">
        <v>573</v>
      </c>
      <c r="D367" s="127" t="s">
        <v>130</v>
      </c>
      <c r="E367" s="128" t="s">
        <v>212</v>
      </c>
      <c r="F367" s="129" t="s">
        <v>213</v>
      </c>
      <c r="G367" s="130" t="s">
        <v>214</v>
      </c>
      <c r="H367" s="131">
        <v>349</v>
      </c>
      <c r="I367" s="132"/>
      <c r="J367" s="133">
        <f>ROUND(I367*H367,2)</f>
        <v>0</v>
      </c>
      <c r="K367" s="129" t="s">
        <v>134</v>
      </c>
      <c r="L367" s="32"/>
      <c r="M367" s="134" t="s">
        <v>47</v>
      </c>
      <c r="N367" s="135" t="s">
        <v>55</v>
      </c>
      <c r="P367" s="136">
        <f>O367*H367</f>
        <v>0</v>
      </c>
      <c r="Q367" s="136">
        <v>3.5999999999999999E-3</v>
      </c>
      <c r="R367" s="136">
        <f>Q367*H367</f>
        <v>1.2564</v>
      </c>
      <c r="S367" s="136">
        <v>0</v>
      </c>
      <c r="T367" s="137">
        <f>S367*H367</f>
        <v>0</v>
      </c>
      <c r="AR367" s="138" t="s">
        <v>135</v>
      </c>
      <c r="AT367" s="138" t="s">
        <v>130</v>
      </c>
      <c r="AU367" s="138" t="s">
        <v>94</v>
      </c>
      <c r="AY367" s="16" t="s">
        <v>128</v>
      </c>
      <c r="BE367" s="139">
        <f>IF(N367="základní",J367,0)</f>
        <v>0</v>
      </c>
      <c r="BF367" s="139">
        <f>IF(N367="snížená",J367,0)</f>
        <v>0</v>
      </c>
      <c r="BG367" s="139">
        <f>IF(N367="zákl. přenesená",J367,0)</f>
        <v>0</v>
      </c>
      <c r="BH367" s="139">
        <f>IF(N367="sníž. přenesená",J367,0)</f>
        <v>0</v>
      </c>
      <c r="BI367" s="139">
        <f>IF(N367="nulová",J367,0)</f>
        <v>0</v>
      </c>
      <c r="BJ367" s="16" t="s">
        <v>22</v>
      </c>
      <c r="BK367" s="139">
        <f>ROUND(I367*H367,2)</f>
        <v>0</v>
      </c>
      <c r="BL367" s="16" t="s">
        <v>135</v>
      </c>
      <c r="BM367" s="138" t="s">
        <v>574</v>
      </c>
    </row>
    <row r="368" spans="2:65" s="1" customFormat="1">
      <c r="B368" s="32"/>
      <c r="D368" s="140" t="s">
        <v>137</v>
      </c>
      <c r="F368" s="141" t="s">
        <v>216</v>
      </c>
      <c r="I368" s="142"/>
      <c r="L368" s="32"/>
      <c r="M368" s="143"/>
      <c r="T368" s="51"/>
      <c r="AT368" s="16" t="s">
        <v>137</v>
      </c>
      <c r="AU368" s="16" t="s">
        <v>94</v>
      </c>
    </row>
    <row r="369" spans="2:65" s="12" customFormat="1">
      <c r="B369" s="144"/>
      <c r="D369" s="145" t="s">
        <v>139</v>
      </c>
      <c r="E369" s="146" t="s">
        <v>47</v>
      </c>
      <c r="F369" s="147" t="s">
        <v>140</v>
      </c>
      <c r="H369" s="146" t="s">
        <v>47</v>
      </c>
      <c r="I369" s="148"/>
      <c r="L369" s="144"/>
      <c r="M369" s="149"/>
      <c r="T369" s="150"/>
      <c r="AT369" s="146" t="s">
        <v>139</v>
      </c>
      <c r="AU369" s="146" t="s">
        <v>94</v>
      </c>
      <c r="AV369" s="12" t="s">
        <v>22</v>
      </c>
      <c r="AW369" s="12" t="s">
        <v>45</v>
      </c>
      <c r="AX369" s="12" t="s">
        <v>84</v>
      </c>
      <c r="AY369" s="146" t="s">
        <v>128</v>
      </c>
    </row>
    <row r="370" spans="2:65" s="12" customFormat="1" ht="22.5">
      <c r="B370" s="144"/>
      <c r="D370" s="145" t="s">
        <v>139</v>
      </c>
      <c r="E370" s="146" t="s">
        <v>47</v>
      </c>
      <c r="F370" s="147" t="s">
        <v>575</v>
      </c>
      <c r="H370" s="146" t="s">
        <v>47</v>
      </c>
      <c r="I370" s="148"/>
      <c r="L370" s="144"/>
      <c r="M370" s="149"/>
      <c r="T370" s="150"/>
      <c r="AT370" s="146" t="s">
        <v>139</v>
      </c>
      <c r="AU370" s="146" t="s">
        <v>94</v>
      </c>
      <c r="AV370" s="12" t="s">
        <v>22</v>
      </c>
      <c r="AW370" s="12" t="s">
        <v>45</v>
      </c>
      <c r="AX370" s="12" t="s">
        <v>84</v>
      </c>
      <c r="AY370" s="146" t="s">
        <v>128</v>
      </c>
    </row>
    <row r="371" spans="2:65" s="13" customFormat="1">
      <c r="B371" s="151"/>
      <c r="D371" s="145" t="s">
        <v>139</v>
      </c>
      <c r="E371" s="152" t="s">
        <v>47</v>
      </c>
      <c r="F371" s="153" t="s">
        <v>576</v>
      </c>
      <c r="H371" s="154">
        <v>318</v>
      </c>
      <c r="I371" s="155"/>
      <c r="L371" s="151"/>
      <c r="M371" s="156"/>
      <c r="T371" s="157"/>
      <c r="AT371" s="152" t="s">
        <v>139</v>
      </c>
      <c r="AU371" s="152" t="s">
        <v>94</v>
      </c>
      <c r="AV371" s="13" t="s">
        <v>94</v>
      </c>
      <c r="AW371" s="13" t="s">
        <v>45</v>
      </c>
      <c r="AX371" s="13" t="s">
        <v>84</v>
      </c>
      <c r="AY371" s="152" t="s">
        <v>128</v>
      </c>
    </row>
    <row r="372" spans="2:65" s="12" customFormat="1" ht="22.5">
      <c r="B372" s="144"/>
      <c r="D372" s="145" t="s">
        <v>139</v>
      </c>
      <c r="E372" s="146" t="s">
        <v>47</v>
      </c>
      <c r="F372" s="147" t="s">
        <v>577</v>
      </c>
      <c r="H372" s="146" t="s">
        <v>47</v>
      </c>
      <c r="I372" s="148"/>
      <c r="L372" s="144"/>
      <c r="M372" s="149"/>
      <c r="T372" s="150"/>
      <c r="AT372" s="146" t="s">
        <v>139</v>
      </c>
      <c r="AU372" s="146" t="s">
        <v>94</v>
      </c>
      <c r="AV372" s="12" t="s">
        <v>22</v>
      </c>
      <c r="AW372" s="12" t="s">
        <v>45</v>
      </c>
      <c r="AX372" s="12" t="s">
        <v>84</v>
      </c>
      <c r="AY372" s="146" t="s">
        <v>128</v>
      </c>
    </row>
    <row r="373" spans="2:65" s="13" customFormat="1">
      <c r="B373" s="151"/>
      <c r="D373" s="145" t="s">
        <v>139</v>
      </c>
      <c r="E373" s="152" t="s">
        <v>47</v>
      </c>
      <c r="F373" s="153" t="s">
        <v>578</v>
      </c>
      <c r="H373" s="154">
        <v>31</v>
      </c>
      <c r="I373" s="155"/>
      <c r="L373" s="151"/>
      <c r="M373" s="156"/>
      <c r="T373" s="157"/>
      <c r="AT373" s="152" t="s">
        <v>139</v>
      </c>
      <c r="AU373" s="152" t="s">
        <v>94</v>
      </c>
      <c r="AV373" s="13" t="s">
        <v>94</v>
      </c>
      <c r="AW373" s="13" t="s">
        <v>45</v>
      </c>
      <c r="AX373" s="13" t="s">
        <v>84</v>
      </c>
      <c r="AY373" s="152" t="s">
        <v>128</v>
      </c>
    </row>
    <row r="374" spans="2:65" s="14" customFormat="1">
      <c r="B374" s="158"/>
      <c r="D374" s="145" t="s">
        <v>139</v>
      </c>
      <c r="E374" s="159" t="s">
        <v>47</v>
      </c>
      <c r="F374" s="160" t="s">
        <v>159</v>
      </c>
      <c r="H374" s="161">
        <v>349</v>
      </c>
      <c r="I374" s="162"/>
      <c r="L374" s="158"/>
      <c r="M374" s="163"/>
      <c r="T374" s="164"/>
      <c r="AT374" s="159" t="s">
        <v>139</v>
      </c>
      <c r="AU374" s="159" t="s">
        <v>94</v>
      </c>
      <c r="AV374" s="14" t="s">
        <v>135</v>
      </c>
      <c r="AW374" s="14" t="s">
        <v>45</v>
      </c>
      <c r="AX374" s="14" t="s">
        <v>22</v>
      </c>
      <c r="AY374" s="159" t="s">
        <v>128</v>
      </c>
    </row>
    <row r="375" spans="2:65" s="11" customFormat="1" ht="22.9" customHeight="1">
      <c r="B375" s="115"/>
      <c r="D375" s="116" t="s">
        <v>83</v>
      </c>
      <c r="E375" s="125" t="s">
        <v>188</v>
      </c>
      <c r="F375" s="125" t="s">
        <v>219</v>
      </c>
      <c r="I375" s="118"/>
      <c r="J375" s="126">
        <f>BK375</f>
        <v>0</v>
      </c>
      <c r="L375" s="115"/>
      <c r="M375" s="120"/>
      <c r="P375" s="121">
        <f>P376+SUM(P377:P416)+P551</f>
        <v>0</v>
      </c>
      <c r="R375" s="121">
        <f>R376+SUM(R377:R416)+R551</f>
        <v>4.3064999999999999E-2</v>
      </c>
      <c r="T375" s="122">
        <f>T376+SUM(T377:T416)+T551</f>
        <v>0</v>
      </c>
      <c r="AR375" s="116" t="s">
        <v>22</v>
      </c>
      <c r="AT375" s="123" t="s">
        <v>83</v>
      </c>
      <c r="AU375" s="123" t="s">
        <v>22</v>
      </c>
      <c r="AY375" s="116" t="s">
        <v>128</v>
      </c>
      <c r="BK375" s="124">
        <f>BK376+SUM(BK377:BK416)+BK551</f>
        <v>0</v>
      </c>
    </row>
    <row r="376" spans="2:65" s="1" customFormat="1" ht="37.9" customHeight="1">
      <c r="B376" s="32"/>
      <c r="C376" s="127" t="s">
        <v>579</v>
      </c>
      <c r="D376" s="127" t="s">
        <v>130</v>
      </c>
      <c r="E376" s="128" t="s">
        <v>580</v>
      </c>
      <c r="F376" s="129" t="s">
        <v>581</v>
      </c>
      <c r="G376" s="130" t="s">
        <v>133</v>
      </c>
      <c r="H376" s="131">
        <v>16.5</v>
      </c>
      <c r="I376" s="132"/>
      <c r="J376" s="133">
        <f>ROUND(I376*H376,2)</f>
        <v>0</v>
      </c>
      <c r="K376" s="129" t="s">
        <v>134</v>
      </c>
      <c r="L376" s="32"/>
      <c r="M376" s="134" t="s">
        <v>47</v>
      </c>
      <c r="N376" s="135" t="s">
        <v>55</v>
      </c>
      <c r="P376" s="136">
        <f>O376*H376</f>
        <v>0</v>
      </c>
      <c r="Q376" s="136">
        <v>2.5999999999999999E-3</v>
      </c>
      <c r="R376" s="136">
        <f>Q376*H376</f>
        <v>4.2900000000000001E-2</v>
      </c>
      <c r="S376" s="136">
        <v>0</v>
      </c>
      <c r="T376" s="137">
        <f>S376*H376</f>
        <v>0</v>
      </c>
      <c r="AR376" s="138" t="s">
        <v>135</v>
      </c>
      <c r="AT376" s="138" t="s">
        <v>130</v>
      </c>
      <c r="AU376" s="138" t="s">
        <v>94</v>
      </c>
      <c r="AY376" s="16" t="s">
        <v>128</v>
      </c>
      <c r="BE376" s="139">
        <f>IF(N376="základní",J376,0)</f>
        <v>0</v>
      </c>
      <c r="BF376" s="139">
        <f>IF(N376="snížená",J376,0)</f>
        <v>0</v>
      </c>
      <c r="BG376" s="139">
        <f>IF(N376="zákl. přenesená",J376,0)</f>
        <v>0</v>
      </c>
      <c r="BH376" s="139">
        <f>IF(N376="sníž. přenesená",J376,0)</f>
        <v>0</v>
      </c>
      <c r="BI376" s="139">
        <f>IF(N376="nulová",J376,0)</f>
        <v>0</v>
      </c>
      <c r="BJ376" s="16" t="s">
        <v>22</v>
      </c>
      <c r="BK376" s="139">
        <f>ROUND(I376*H376,2)</f>
        <v>0</v>
      </c>
      <c r="BL376" s="16" t="s">
        <v>135</v>
      </c>
      <c r="BM376" s="138" t="s">
        <v>582</v>
      </c>
    </row>
    <row r="377" spans="2:65" s="1" customFormat="1">
      <c r="B377" s="32"/>
      <c r="D377" s="140" t="s">
        <v>137</v>
      </c>
      <c r="F377" s="141" t="s">
        <v>583</v>
      </c>
      <c r="I377" s="142"/>
      <c r="L377" s="32"/>
      <c r="M377" s="143"/>
      <c r="T377" s="51"/>
      <c r="AT377" s="16" t="s">
        <v>137</v>
      </c>
      <c r="AU377" s="16" t="s">
        <v>94</v>
      </c>
    </row>
    <row r="378" spans="2:65" s="12" customFormat="1">
      <c r="B378" s="144"/>
      <c r="D378" s="145" t="s">
        <v>139</v>
      </c>
      <c r="E378" s="146" t="s">
        <v>47</v>
      </c>
      <c r="F378" s="147" t="s">
        <v>584</v>
      </c>
      <c r="H378" s="146" t="s">
        <v>47</v>
      </c>
      <c r="I378" s="148"/>
      <c r="L378" s="144"/>
      <c r="M378" s="149"/>
      <c r="T378" s="150"/>
      <c r="AT378" s="146" t="s">
        <v>139</v>
      </c>
      <c r="AU378" s="146" t="s">
        <v>94</v>
      </c>
      <c r="AV378" s="12" t="s">
        <v>22</v>
      </c>
      <c r="AW378" s="12" t="s">
        <v>45</v>
      </c>
      <c r="AX378" s="12" t="s">
        <v>84</v>
      </c>
      <c r="AY378" s="146" t="s">
        <v>128</v>
      </c>
    </row>
    <row r="379" spans="2:65" s="12" customFormat="1">
      <c r="B379" s="144"/>
      <c r="D379" s="145" t="s">
        <v>139</v>
      </c>
      <c r="E379" s="146" t="s">
        <v>47</v>
      </c>
      <c r="F379" s="147" t="s">
        <v>585</v>
      </c>
      <c r="H379" s="146" t="s">
        <v>47</v>
      </c>
      <c r="I379" s="148"/>
      <c r="L379" s="144"/>
      <c r="M379" s="149"/>
      <c r="T379" s="150"/>
      <c r="AT379" s="146" t="s">
        <v>139</v>
      </c>
      <c r="AU379" s="146" t="s">
        <v>94</v>
      </c>
      <c r="AV379" s="12" t="s">
        <v>22</v>
      </c>
      <c r="AW379" s="12" t="s">
        <v>45</v>
      </c>
      <c r="AX379" s="12" t="s">
        <v>84</v>
      </c>
      <c r="AY379" s="146" t="s">
        <v>128</v>
      </c>
    </row>
    <row r="380" spans="2:65" s="13" customFormat="1">
      <c r="B380" s="151"/>
      <c r="D380" s="145" t="s">
        <v>139</v>
      </c>
      <c r="E380" s="152" t="s">
        <v>47</v>
      </c>
      <c r="F380" s="153" t="s">
        <v>586</v>
      </c>
      <c r="H380" s="154">
        <v>16.5</v>
      </c>
      <c r="I380" s="155"/>
      <c r="L380" s="151"/>
      <c r="M380" s="156"/>
      <c r="T380" s="157"/>
      <c r="AT380" s="152" t="s">
        <v>139</v>
      </c>
      <c r="AU380" s="152" t="s">
        <v>94</v>
      </c>
      <c r="AV380" s="13" t="s">
        <v>94</v>
      </c>
      <c r="AW380" s="13" t="s">
        <v>45</v>
      </c>
      <c r="AX380" s="13" t="s">
        <v>22</v>
      </c>
      <c r="AY380" s="152" t="s">
        <v>128</v>
      </c>
    </row>
    <row r="381" spans="2:65" s="1" customFormat="1" ht="37.9" customHeight="1">
      <c r="B381" s="32"/>
      <c r="C381" s="127" t="s">
        <v>587</v>
      </c>
      <c r="D381" s="127" t="s">
        <v>130</v>
      </c>
      <c r="E381" s="128" t="s">
        <v>588</v>
      </c>
      <c r="F381" s="129" t="s">
        <v>589</v>
      </c>
      <c r="G381" s="130" t="s">
        <v>133</v>
      </c>
      <c r="H381" s="131">
        <v>16.5</v>
      </c>
      <c r="I381" s="132"/>
      <c r="J381" s="133">
        <f>ROUND(I381*H381,2)</f>
        <v>0</v>
      </c>
      <c r="K381" s="129" t="s">
        <v>134</v>
      </c>
      <c r="L381" s="32"/>
      <c r="M381" s="134" t="s">
        <v>47</v>
      </c>
      <c r="N381" s="135" t="s">
        <v>55</v>
      </c>
      <c r="P381" s="136">
        <f>O381*H381</f>
        <v>0</v>
      </c>
      <c r="Q381" s="136">
        <v>1.0000000000000001E-5</v>
      </c>
      <c r="R381" s="136">
        <f>Q381*H381</f>
        <v>1.6500000000000003E-4</v>
      </c>
      <c r="S381" s="136">
        <v>0</v>
      </c>
      <c r="T381" s="137">
        <f>S381*H381</f>
        <v>0</v>
      </c>
      <c r="AR381" s="138" t="s">
        <v>135</v>
      </c>
      <c r="AT381" s="138" t="s">
        <v>130</v>
      </c>
      <c r="AU381" s="138" t="s">
        <v>94</v>
      </c>
      <c r="AY381" s="16" t="s">
        <v>128</v>
      </c>
      <c r="BE381" s="139">
        <f>IF(N381="základní",J381,0)</f>
        <v>0</v>
      </c>
      <c r="BF381" s="139">
        <f>IF(N381="snížená",J381,0)</f>
        <v>0</v>
      </c>
      <c r="BG381" s="139">
        <f>IF(N381="zákl. přenesená",J381,0)</f>
        <v>0</v>
      </c>
      <c r="BH381" s="139">
        <f>IF(N381="sníž. přenesená",J381,0)</f>
        <v>0</v>
      </c>
      <c r="BI381" s="139">
        <f>IF(N381="nulová",J381,0)</f>
        <v>0</v>
      </c>
      <c r="BJ381" s="16" t="s">
        <v>22</v>
      </c>
      <c r="BK381" s="139">
        <f>ROUND(I381*H381,2)</f>
        <v>0</v>
      </c>
      <c r="BL381" s="16" t="s">
        <v>135</v>
      </c>
      <c r="BM381" s="138" t="s">
        <v>590</v>
      </c>
    </row>
    <row r="382" spans="2:65" s="1" customFormat="1">
      <c r="B382" s="32"/>
      <c r="D382" s="140" t="s">
        <v>137</v>
      </c>
      <c r="F382" s="141" t="s">
        <v>591</v>
      </c>
      <c r="I382" s="142"/>
      <c r="L382" s="32"/>
      <c r="M382" s="143"/>
      <c r="T382" s="51"/>
      <c r="AT382" s="16" t="s">
        <v>137</v>
      </c>
      <c r="AU382" s="16" t="s">
        <v>94</v>
      </c>
    </row>
    <row r="383" spans="2:65" s="12" customFormat="1">
      <c r="B383" s="144"/>
      <c r="D383" s="145" t="s">
        <v>139</v>
      </c>
      <c r="E383" s="146" t="s">
        <v>47</v>
      </c>
      <c r="F383" s="147" t="s">
        <v>584</v>
      </c>
      <c r="H383" s="146" t="s">
        <v>47</v>
      </c>
      <c r="I383" s="148"/>
      <c r="L383" s="144"/>
      <c r="M383" s="149"/>
      <c r="T383" s="150"/>
      <c r="AT383" s="146" t="s">
        <v>139</v>
      </c>
      <c r="AU383" s="146" t="s">
        <v>94</v>
      </c>
      <c r="AV383" s="12" t="s">
        <v>22</v>
      </c>
      <c r="AW383" s="12" t="s">
        <v>45</v>
      </c>
      <c r="AX383" s="12" t="s">
        <v>84</v>
      </c>
      <c r="AY383" s="146" t="s">
        <v>128</v>
      </c>
    </row>
    <row r="384" spans="2:65" s="12" customFormat="1">
      <c r="B384" s="144"/>
      <c r="D384" s="145" t="s">
        <v>139</v>
      </c>
      <c r="E384" s="146" t="s">
        <v>47</v>
      </c>
      <c r="F384" s="147" t="s">
        <v>585</v>
      </c>
      <c r="H384" s="146" t="s">
        <v>47</v>
      </c>
      <c r="I384" s="148"/>
      <c r="L384" s="144"/>
      <c r="M384" s="149"/>
      <c r="T384" s="150"/>
      <c r="AT384" s="146" t="s">
        <v>139</v>
      </c>
      <c r="AU384" s="146" t="s">
        <v>94</v>
      </c>
      <c r="AV384" s="12" t="s">
        <v>22</v>
      </c>
      <c r="AW384" s="12" t="s">
        <v>45</v>
      </c>
      <c r="AX384" s="12" t="s">
        <v>84</v>
      </c>
      <c r="AY384" s="146" t="s">
        <v>128</v>
      </c>
    </row>
    <row r="385" spans="2:65" s="13" customFormat="1">
      <c r="B385" s="151"/>
      <c r="D385" s="145" t="s">
        <v>139</v>
      </c>
      <c r="E385" s="152" t="s">
        <v>47</v>
      </c>
      <c r="F385" s="153" t="s">
        <v>586</v>
      </c>
      <c r="H385" s="154">
        <v>16.5</v>
      </c>
      <c r="I385" s="155"/>
      <c r="L385" s="151"/>
      <c r="M385" s="156"/>
      <c r="T385" s="157"/>
      <c r="AT385" s="152" t="s">
        <v>139</v>
      </c>
      <c r="AU385" s="152" t="s">
        <v>94</v>
      </c>
      <c r="AV385" s="13" t="s">
        <v>94</v>
      </c>
      <c r="AW385" s="13" t="s">
        <v>45</v>
      </c>
      <c r="AX385" s="13" t="s">
        <v>22</v>
      </c>
      <c r="AY385" s="152" t="s">
        <v>128</v>
      </c>
    </row>
    <row r="386" spans="2:65" s="1" customFormat="1" ht="37.9" customHeight="1">
      <c r="B386" s="32"/>
      <c r="C386" s="127" t="s">
        <v>592</v>
      </c>
      <c r="D386" s="127" t="s">
        <v>130</v>
      </c>
      <c r="E386" s="128" t="s">
        <v>221</v>
      </c>
      <c r="F386" s="129" t="s">
        <v>222</v>
      </c>
      <c r="G386" s="130" t="s">
        <v>214</v>
      </c>
      <c r="H386" s="131">
        <v>406.5</v>
      </c>
      <c r="I386" s="132"/>
      <c r="J386" s="133">
        <f>ROUND(I386*H386,2)</f>
        <v>0</v>
      </c>
      <c r="K386" s="129" t="s">
        <v>134</v>
      </c>
      <c r="L386" s="32"/>
      <c r="M386" s="134" t="s">
        <v>47</v>
      </c>
      <c r="N386" s="135" t="s">
        <v>55</v>
      </c>
      <c r="P386" s="136">
        <f>O386*H386</f>
        <v>0</v>
      </c>
      <c r="Q386" s="136">
        <v>0</v>
      </c>
      <c r="R386" s="136">
        <f>Q386*H386</f>
        <v>0</v>
      </c>
      <c r="S386" s="136">
        <v>0</v>
      </c>
      <c r="T386" s="137">
        <f>S386*H386</f>
        <v>0</v>
      </c>
      <c r="AR386" s="138" t="s">
        <v>135</v>
      </c>
      <c r="AT386" s="138" t="s">
        <v>130</v>
      </c>
      <c r="AU386" s="138" t="s">
        <v>94</v>
      </c>
      <c r="AY386" s="16" t="s">
        <v>128</v>
      </c>
      <c r="BE386" s="139">
        <f>IF(N386="základní",J386,0)</f>
        <v>0</v>
      </c>
      <c r="BF386" s="139">
        <f>IF(N386="snížená",J386,0)</f>
        <v>0</v>
      </c>
      <c r="BG386" s="139">
        <f>IF(N386="zákl. přenesená",J386,0)</f>
        <v>0</v>
      </c>
      <c r="BH386" s="139">
        <f>IF(N386="sníž. přenesená",J386,0)</f>
        <v>0</v>
      </c>
      <c r="BI386" s="139">
        <f>IF(N386="nulová",J386,0)</f>
        <v>0</v>
      </c>
      <c r="BJ386" s="16" t="s">
        <v>22</v>
      </c>
      <c r="BK386" s="139">
        <f>ROUND(I386*H386,2)</f>
        <v>0</v>
      </c>
      <c r="BL386" s="16" t="s">
        <v>135</v>
      </c>
      <c r="BM386" s="138" t="s">
        <v>593</v>
      </c>
    </row>
    <row r="387" spans="2:65" s="1" customFormat="1">
      <c r="B387" s="32"/>
      <c r="D387" s="140" t="s">
        <v>137</v>
      </c>
      <c r="F387" s="141" t="s">
        <v>224</v>
      </c>
      <c r="I387" s="142"/>
      <c r="L387" s="32"/>
      <c r="M387" s="143"/>
      <c r="T387" s="51"/>
      <c r="AT387" s="16" t="s">
        <v>137</v>
      </c>
      <c r="AU387" s="16" t="s">
        <v>94</v>
      </c>
    </row>
    <row r="388" spans="2:65" s="12" customFormat="1">
      <c r="B388" s="144"/>
      <c r="D388" s="145" t="s">
        <v>139</v>
      </c>
      <c r="E388" s="146" t="s">
        <v>47</v>
      </c>
      <c r="F388" s="147" t="s">
        <v>140</v>
      </c>
      <c r="H388" s="146" t="s">
        <v>47</v>
      </c>
      <c r="I388" s="148"/>
      <c r="L388" s="144"/>
      <c r="M388" s="149"/>
      <c r="T388" s="150"/>
      <c r="AT388" s="146" t="s">
        <v>139</v>
      </c>
      <c r="AU388" s="146" t="s">
        <v>94</v>
      </c>
      <c r="AV388" s="12" t="s">
        <v>22</v>
      </c>
      <c r="AW388" s="12" t="s">
        <v>45</v>
      </c>
      <c r="AX388" s="12" t="s">
        <v>84</v>
      </c>
      <c r="AY388" s="146" t="s">
        <v>128</v>
      </c>
    </row>
    <row r="389" spans="2:65" s="12" customFormat="1" ht="22.5">
      <c r="B389" s="144"/>
      <c r="D389" s="145" t="s">
        <v>139</v>
      </c>
      <c r="E389" s="146" t="s">
        <v>47</v>
      </c>
      <c r="F389" s="147" t="s">
        <v>594</v>
      </c>
      <c r="H389" s="146" t="s">
        <v>47</v>
      </c>
      <c r="I389" s="148"/>
      <c r="L389" s="144"/>
      <c r="M389" s="149"/>
      <c r="T389" s="150"/>
      <c r="AT389" s="146" t="s">
        <v>139</v>
      </c>
      <c r="AU389" s="146" t="s">
        <v>94</v>
      </c>
      <c r="AV389" s="12" t="s">
        <v>22</v>
      </c>
      <c r="AW389" s="12" t="s">
        <v>45</v>
      </c>
      <c r="AX389" s="12" t="s">
        <v>84</v>
      </c>
      <c r="AY389" s="146" t="s">
        <v>128</v>
      </c>
    </row>
    <row r="390" spans="2:65" s="13" customFormat="1">
      <c r="B390" s="151"/>
      <c r="D390" s="145" t="s">
        <v>139</v>
      </c>
      <c r="E390" s="152" t="s">
        <v>47</v>
      </c>
      <c r="F390" s="153" t="s">
        <v>576</v>
      </c>
      <c r="H390" s="154">
        <v>318</v>
      </c>
      <c r="I390" s="155"/>
      <c r="L390" s="151"/>
      <c r="M390" s="156"/>
      <c r="T390" s="157"/>
      <c r="AT390" s="152" t="s">
        <v>139</v>
      </c>
      <c r="AU390" s="152" t="s">
        <v>94</v>
      </c>
      <c r="AV390" s="13" t="s">
        <v>94</v>
      </c>
      <c r="AW390" s="13" t="s">
        <v>45</v>
      </c>
      <c r="AX390" s="13" t="s">
        <v>84</v>
      </c>
      <c r="AY390" s="152" t="s">
        <v>128</v>
      </c>
    </row>
    <row r="391" spans="2:65" s="12" customFormat="1" ht="22.5">
      <c r="B391" s="144"/>
      <c r="D391" s="145" t="s">
        <v>139</v>
      </c>
      <c r="E391" s="146" t="s">
        <v>47</v>
      </c>
      <c r="F391" s="147" t="s">
        <v>595</v>
      </c>
      <c r="H391" s="146" t="s">
        <v>47</v>
      </c>
      <c r="I391" s="148"/>
      <c r="L391" s="144"/>
      <c r="M391" s="149"/>
      <c r="T391" s="150"/>
      <c r="AT391" s="146" t="s">
        <v>139</v>
      </c>
      <c r="AU391" s="146" t="s">
        <v>94</v>
      </c>
      <c r="AV391" s="12" t="s">
        <v>22</v>
      </c>
      <c r="AW391" s="12" t="s">
        <v>45</v>
      </c>
      <c r="AX391" s="12" t="s">
        <v>84</v>
      </c>
      <c r="AY391" s="146" t="s">
        <v>128</v>
      </c>
    </row>
    <row r="392" spans="2:65" s="13" customFormat="1">
      <c r="B392" s="151"/>
      <c r="D392" s="145" t="s">
        <v>139</v>
      </c>
      <c r="E392" s="152" t="s">
        <v>47</v>
      </c>
      <c r="F392" s="153" t="s">
        <v>596</v>
      </c>
      <c r="H392" s="154">
        <v>88.5</v>
      </c>
      <c r="I392" s="155"/>
      <c r="L392" s="151"/>
      <c r="M392" s="156"/>
      <c r="T392" s="157"/>
      <c r="AT392" s="152" t="s">
        <v>139</v>
      </c>
      <c r="AU392" s="152" t="s">
        <v>94</v>
      </c>
      <c r="AV392" s="13" t="s">
        <v>94</v>
      </c>
      <c r="AW392" s="13" t="s">
        <v>45</v>
      </c>
      <c r="AX392" s="13" t="s">
        <v>84</v>
      </c>
      <c r="AY392" s="152" t="s">
        <v>128</v>
      </c>
    </row>
    <row r="393" spans="2:65" s="14" customFormat="1">
      <c r="B393" s="158"/>
      <c r="D393" s="145" t="s">
        <v>139</v>
      </c>
      <c r="E393" s="159" t="s">
        <v>47</v>
      </c>
      <c r="F393" s="160" t="s">
        <v>159</v>
      </c>
      <c r="H393" s="161">
        <v>406.5</v>
      </c>
      <c r="I393" s="162"/>
      <c r="L393" s="158"/>
      <c r="M393" s="163"/>
      <c r="T393" s="164"/>
      <c r="AT393" s="159" t="s">
        <v>139</v>
      </c>
      <c r="AU393" s="159" t="s">
        <v>94</v>
      </c>
      <c r="AV393" s="14" t="s">
        <v>135</v>
      </c>
      <c r="AW393" s="14" t="s">
        <v>45</v>
      </c>
      <c r="AX393" s="14" t="s">
        <v>22</v>
      </c>
      <c r="AY393" s="159" t="s">
        <v>128</v>
      </c>
    </row>
    <row r="394" spans="2:65" s="1" customFormat="1" ht="24.2" customHeight="1">
      <c r="B394" s="32"/>
      <c r="C394" s="127" t="s">
        <v>597</v>
      </c>
      <c r="D394" s="127" t="s">
        <v>130</v>
      </c>
      <c r="E394" s="128" t="s">
        <v>227</v>
      </c>
      <c r="F394" s="129" t="s">
        <v>228</v>
      </c>
      <c r="G394" s="130" t="s">
        <v>214</v>
      </c>
      <c r="H394" s="131">
        <v>349</v>
      </c>
      <c r="I394" s="132"/>
      <c r="J394" s="133">
        <f>ROUND(I394*H394,2)</f>
        <v>0</v>
      </c>
      <c r="K394" s="129" t="s">
        <v>134</v>
      </c>
      <c r="L394" s="32"/>
      <c r="M394" s="134" t="s">
        <v>47</v>
      </c>
      <c r="N394" s="135" t="s">
        <v>55</v>
      </c>
      <c r="P394" s="136">
        <f>O394*H394</f>
        <v>0</v>
      </c>
      <c r="Q394" s="136">
        <v>0</v>
      </c>
      <c r="R394" s="136">
        <f>Q394*H394</f>
        <v>0</v>
      </c>
      <c r="S394" s="136">
        <v>0</v>
      </c>
      <c r="T394" s="137">
        <f>S394*H394</f>
        <v>0</v>
      </c>
      <c r="AR394" s="138" t="s">
        <v>135</v>
      </c>
      <c r="AT394" s="138" t="s">
        <v>130</v>
      </c>
      <c r="AU394" s="138" t="s">
        <v>94</v>
      </c>
      <c r="AY394" s="16" t="s">
        <v>128</v>
      </c>
      <c r="BE394" s="139">
        <f>IF(N394="základní",J394,0)</f>
        <v>0</v>
      </c>
      <c r="BF394" s="139">
        <f>IF(N394="snížená",J394,0)</f>
        <v>0</v>
      </c>
      <c r="BG394" s="139">
        <f>IF(N394="zákl. přenesená",J394,0)</f>
        <v>0</v>
      </c>
      <c r="BH394" s="139">
        <f>IF(N394="sníž. přenesená",J394,0)</f>
        <v>0</v>
      </c>
      <c r="BI394" s="139">
        <f>IF(N394="nulová",J394,0)</f>
        <v>0</v>
      </c>
      <c r="BJ394" s="16" t="s">
        <v>22</v>
      </c>
      <c r="BK394" s="139">
        <f>ROUND(I394*H394,2)</f>
        <v>0</v>
      </c>
      <c r="BL394" s="16" t="s">
        <v>135</v>
      </c>
      <c r="BM394" s="138" t="s">
        <v>598</v>
      </c>
    </row>
    <row r="395" spans="2:65" s="1" customFormat="1">
      <c r="B395" s="32"/>
      <c r="D395" s="140" t="s">
        <v>137</v>
      </c>
      <c r="F395" s="141" t="s">
        <v>230</v>
      </c>
      <c r="I395" s="142"/>
      <c r="L395" s="32"/>
      <c r="M395" s="143"/>
      <c r="T395" s="51"/>
      <c r="AT395" s="16" t="s">
        <v>137</v>
      </c>
      <c r="AU395" s="16" t="s">
        <v>94</v>
      </c>
    </row>
    <row r="396" spans="2:65" s="12" customFormat="1">
      <c r="B396" s="144"/>
      <c r="D396" s="145" t="s">
        <v>139</v>
      </c>
      <c r="E396" s="146" t="s">
        <v>47</v>
      </c>
      <c r="F396" s="147" t="s">
        <v>140</v>
      </c>
      <c r="H396" s="146" t="s">
        <v>47</v>
      </c>
      <c r="I396" s="148"/>
      <c r="L396" s="144"/>
      <c r="M396" s="149"/>
      <c r="T396" s="150"/>
      <c r="AT396" s="146" t="s">
        <v>139</v>
      </c>
      <c r="AU396" s="146" t="s">
        <v>94</v>
      </c>
      <c r="AV396" s="12" t="s">
        <v>22</v>
      </c>
      <c r="AW396" s="12" t="s">
        <v>45</v>
      </c>
      <c r="AX396" s="12" t="s">
        <v>84</v>
      </c>
      <c r="AY396" s="146" t="s">
        <v>128</v>
      </c>
    </row>
    <row r="397" spans="2:65" s="12" customFormat="1" ht="22.5">
      <c r="B397" s="144"/>
      <c r="D397" s="145" t="s">
        <v>139</v>
      </c>
      <c r="E397" s="146" t="s">
        <v>47</v>
      </c>
      <c r="F397" s="147" t="s">
        <v>594</v>
      </c>
      <c r="H397" s="146" t="s">
        <v>47</v>
      </c>
      <c r="I397" s="148"/>
      <c r="L397" s="144"/>
      <c r="M397" s="149"/>
      <c r="T397" s="150"/>
      <c r="AT397" s="146" t="s">
        <v>139</v>
      </c>
      <c r="AU397" s="146" t="s">
        <v>94</v>
      </c>
      <c r="AV397" s="12" t="s">
        <v>22</v>
      </c>
      <c r="AW397" s="12" t="s">
        <v>45</v>
      </c>
      <c r="AX397" s="12" t="s">
        <v>84</v>
      </c>
      <c r="AY397" s="146" t="s">
        <v>128</v>
      </c>
    </row>
    <row r="398" spans="2:65" s="13" customFormat="1">
      <c r="B398" s="151"/>
      <c r="D398" s="145" t="s">
        <v>139</v>
      </c>
      <c r="E398" s="152" t="s">
        <v>47</v>
      </c>
      <c r="F398" s="153" t="s">
        <v>576</v>
      </c>
      <c r="H398" s="154">
        <v>318</v>
      </c>
      <c r="I398" s="155"/>
      <c r="L398" s="151"/>
      <c r="M398" s="156"/>
      <c r="T398" s="157"/>
      <c r="AT398" s="152" t="s">
        <v>139</v>
      </c>
      <c r="AU398" s="152" t="s">
        <v>94</v>
      </c>
      <c r="AV398" s="13" t="s">
        <v>94</v>
      </c>
      <c r="AW398" s="13" t="s">
        <v>45</v>
      </c>
      <c r="AX398" s="13" t="s">
        <v>84</v>
      </c>
      <c r="AY398" s="152" t="s">
        <v>128</v>
      </c>
    </row>
    <row r="399" spans="2:65" s="12" customFormat="1" ht="22.5">
      <c r="B399" s="144"/>
      <c r="D399" s="145" t="s">
        <v>139</v>
      </c>
      <c r="E399" s="146" t="s">
        <v>47</v>
      </c>
      <c r="F399" s="147" t="s">
        <v>595</v>
      </c>
      <c r="H399" s="146" t="s">
        <v>47</v>
      </c>
      <c r="I399" s="148"/>
      <c r="L399" s="144"/>
      <c r="M399" s="149"/>
      <c r="T399" s="150"/>
      <c r="AT399" s="146" t="s">
        <v>139</v>
      </c>
      <c r="AU399" s="146" t="s">
        <v>94</v>
      </c>
      <c r="AV399" s="12" t="s">
        <v>22</v>
      </c>
      <c r="AW399" s="12" t="s">
        <v>45</v>
      </c>
      <c r="AX399" s="12" t="s">
        <v>84</v>
      </c>
      <c r="AY399" s="146" t="s">
        <v>128</v>
      </c>
    </row>
    <row r="400" spans="2:65" s="13" customFormat="1">
      <c r="B400" s="151"/>
      <c r="D400" s="145" t="s">
        <v>139</v>
      </c>
      <c r="E400" s="152" t="s">
        <v>47</v>
      </c>
      <c r="F400" s="153" t="s">
        <v>578</v>
      </c>
      <c r="H400" s="154">
        <v>31</v>
      </c>
      <c r="I400" s="155"/>
      <c r="L400" s="151"/>
      <c r="M400" s="156"/>
      <c r="T400" s="157"/>
      <c r="AT400" s="152" t="s">
        <v>139</v>
      </c>
      <c r="AU400" s="152" t="s">
        <v>94</v>
      </c>
      <c r="AV400" s="13" t="s">
        <v>94</v>
      </c>
      <c r="AW400" s="13" t="s">
        <v>45</v>
      </c>
      <c r="AX400" s="13" t="s">
        <v>84</v>
      </c>
      <c r="AY400" s="152" t="s">
        <v>128</v>
      </c>
    </row>
    <row r="401" spans="2:65" s="14" customFormat="1">
      <c r="B401" s="158"/>
      <c r="D401" s="145" t="s">
        <v>139</v>
      </c>
      <c r="E401" s="159" t="s">
        <v>47</v>
      </c>
      <c r="F401" s="160" t="s">
        <v>159</v>
      </c>
      <c r="H401" s="161">
        <v>349</v>
      </c>
      <c r="I401" s="162"/>
      <c r="L401" s="158"/>
      <c r="M401" s="163"/>
      <c r="T401" s="164"/>
      <c r="AT401" s="159" t="s">
        <v>139</v>
      </c>
      <c r="AU401" s="159" t="s">
        <v>94</v>
      </c>
      <c r="AV401" s="14" t="s">
        <v>135</v>
      </c>
      <c r="AW401" s="14" t="s">
        <v>45</v>
      </c>
      <c r="AX401" s="14" t="s">
        <v>22</v>
      </c>
      <c r="AY401" s="159" t="s">
        <v>128</v>
      </c>
    </row>
    <row r="402" spans="2:65" s="1" customFormat="1" ht="55.5" customHeight="1">
      <c r="B402" s="32"/>
      <c r="C402" s="127" t="s">
        <v>599</v>
      </c>
      <c r="D402" s="127" t="s">
        <v>130</v>
      </c>
      <c r="E402" s="128" t="s">
        <v>600</v>
      </c>
      <c r="F402" s="129" t="s">
        <v>601</v>
      </c>
      <c r="G402" s="130" t="s">
        <v>133</v>
      </c>
      <c r="H402" s="131">
        <v>285.197</v>
      </c>
      <c r="I402" s="132"/>
      <c r="J402" s="133">
        <f>ROUND(I402*H402,2)</f>
        <v>0</v>
      </c>
      <c r="K402" s="129" t="s">
        <v>134</v>
      </c>
      <c r="L402" s="32"/>
      <c r="M402" s="134" t="s">
        <v>47</v>
      </c>
      <c r="N402" s="135" t="s">
        <v>55</v>
      </c>
      <c r="P402" s="136">
        <f>O402*H402</f>
        <v>0</v>
      </c>
      <c r="Q402" s="136">
        <v>0</v>
      </c>
      <c r="R402" s="136">
        <f>Q402*H402</f>
        <v>0</v>
      </c>
      <c r="S402" s="136">
        <v>0</v>
      </c>
      <c r="T402" s="137">
        <f>S402*H402</f>
        <v>0</v>
      </c>
      <c r="AR402" s="138" t="s">
        <v>135</v>
      </c>
      <c r="AT402" s="138" t="s">
        <v>130</v>
      </c>
      <c r="AU402" s="138" t="s">
        <v>94</v>
      </c>
      <c r="AY402" s="16" t="s">
        <v>128</v>
      </c>
      <c r="BE402" s="139">
        <f>IF(N402="základní",J402,0)</f>
        <v>0</v>
      </c>
      <c r="BF402" s="139">
        <f>IF(N402="snížená",J402,0)</f>
        <v>0</v>
      </c>
      <c r="BG402" s="139">
        <f>IF(N402="zákl. přenesená",J402,0)</f>
        <v>0</v>
      </c>
      <c r="BH402" s="139">
        <f>IF(N402="sníž. přenesená",J402,0)</f>
        <v>0</v>
      </c>
      <c r="BI402" s="139">
        <f>IF(N402="nulová",J402,0)</f>
        <v>0</v>
      </c>
      <c r="BJ402" s="16" t="s">
        <v>22</v>
      </c>
      <c r="BK402" s="139">
        <f>ROUND(I402*H402,2)</f>
        <v>0</v>
      </c>
      <c r="BL402" s="16" t="s">
        <v>135</v>
      </c>
      <c r="BM402" s="138" t="s">
        <v>602</v>
      </c>
    </row>
    <row r="403" spans="2:65" s="1" customFormat="1">
      <c r="B403" s="32"/>
      <c r="D403" s="140" t="s">
        <v>137</v>
      </c>
      <c r="F403" s="141" t="s">
        <v>603</v>
      </c>
      <c r="I403" s="142"/>
      <c r="L403" s="32"/>
      <c r="M403" s="143"/>
      <c r="T403" s="51"/>
      <c r="AT403" s="16" t="s">
        <v>137</v>
      </c>
      <c r="AU403" s="16" t="s">
        <v>94</v>
      </c>
    </row>
    <row r="404" spans="2:65" s="12" customFormat="1">
      <c r="B404" s="144"/>
      <c r="D404" s="145" t="s">
        <v>139</v>
      </c>
      <c r="E404" s="146" t="s">
        <v>47</v>
      </c>
      <c r="F404" s="147" t="s">
        <v>140</v>
      </c>
      <c r="H404" s="146" t="s">
        <v>47</v>
      </c>
      <c r="I404" s="148"/>
      <c r="L404" s="144"/>
      <c r="M404" s="149"/>
      <c r="T404" s="150"/>
      <c r="AT404" s="146" t="s">
        <v>139</v>
      </c>
      <c r="AU404" s="146" t="s">
        <v>94</v>
      </c>
      <c r="AV404" s="12" t="s">
        <v>22</v>
      </c>
      <c r="AW404" s="12" t="s">
        <v>45</v>
      </c>
      <c r="AX404" s="12" t="s">
        <v>84</v>
      </c>
      <c r="AY404" s="146" t="s">
        <v>128</v>
      </c>
    </row>
    <row r="405" spans="2:65" s="12" customFormat="1" ht="22.5">
      <c r="B405" s="144"/>
      <c r="D405" s="145" t="s">
        <v>139</v>
      </c>
      <c r="E405" s="146" t="s">
        <v>47</v>
      </c>
      <c r="F405" s="147" t="s">
        <v>604</v>
      </c>
      <c r="H405" s="146" t="s">
        <v>47</v>
      </c>
      <c r="I405" s="148"/>
      <c r="L405" s="144"/>
      <c r="M405" s="149"/>
      <c r="T405" s="150"/>
      <c r="AT405" s="146" t="s">
        <v>139</v>
      </c>
      <c r="AU405" s="146" t="s">
        <v>94</v>
      </c>
      <c r="AV405" s="12" t="s">
        <v>22</v>
      </c>
      <c r="AW405" s="12" t="s">
        <v>45</v>
      </c>
      <c r="AX405" s="12" t="s">
        <v>84</v>
      </c>
      <c r="AY405" s="146" t="s">
        <v>128</v>
      </c>
    </row>
    <row r="406" spans="2:65" s="13" customFormat="1">
      <c r="B406" s="151"/>
      <c r="D406" s="145" t="s">
        <v>139</v>
      </c>
      <c r="E406" s="152" t="s">
        <v>47</v>
      </c>
      <c r="F406" s="153" t="s">
        <v>369</v>
      </c>
      <c r="H406" s="154">
        <v>32.374000000000002</v>
      </c>
      <c r="I406" s="155"/>
      <c r="L406" s="151"/>
      <c r="M406" s="156"/>
      <c r="T406" s="157"/>
      <c r="AT406" s="152" t="s">
        <v>139</v>
      </c>
      <c r="AU406" s="152" t="s">
        <v>94</v>
      </c>
      <c r="AV406" s="13" t="s">
        <v>94</v>
      </c>
      <c r="AW406" s="13" t="s">
        <v>45</v>
      </c>
      <c r="AX406" s="13" t="s">
        <v>84</v>
      </c>
      <c r="AY406" s="152" t="s">
        <v>128</v>
      </c>
    </row>
    <row r="407" spans="2:65" s="12" customFormat="1" ht="22.5">
      <c r="B407" s="144"/>
      <c r="D407" s="145" t="s">
        <v>139</v>
      </c>
      <c r="E407" s="146" t="s">
        <v>47</v>
      </c>
      <c r="F407" s="147" t="s">
        <v>605</v>
      </c>
      <c r="H407" s="146" t="s">
        <v>47</v>
      </c>
      <c r="I407" s="148"/>
      <c r="L407" s="144"/>
      <c r="M407" s="149"/>
      <c r="T407" s="150"/>
      <c r="AT407" s="146" t="s">
        <v>139</v>
      </c>
      <c r="AU407" s="146" t="s">
        <v>94</v>
      </c>
      <c r="AV407" s="12" t="s">
        <v>22</v>
      </c>
      <c r="AW407" s="12" t="s">
        <v>45</v>
      </c>
      <c r="AX407" s="12" t="s">
        <v>84</v>
      </c>
      <c r="AY407" s="146" t="s">
        <v>128</v>
      </c>
    </row>
    <row r="408" spans="2:65" s="13" customFormat="1">
      <c r="B408" s="151"/>
      <c r="D408" s="145" t="s">
        <v>139</v>
      </c>
      <c r="E408" s="152" t="s">
        <v>47</v>
      </c>
      <c r="F408" s="153" t="s">
        <v>371</v>
      </c>
      <c r="H408" s="154">
        <v>32.145000000000003</v>
      </c>
      <c r="I408" s="155"/>
      <c r="L408" s="151"/>
      <c r="M408" s="156"/>
      <c r="T408" s="157"/>
      <c r="AT408" s="152" t="s">
        <v>139</v>
      </c>
      <c r="AU408" s="152" t="s">
        <v>94</v>
      </c>
      <c r="AV408" s="13" t="s">
        <v>94</v>
      </c>
      <c r="AW408" s="13" t="s">
        <v>45</v>
      </c>
      <c r="AX408" s="13" t="s">
        <v>84</v>
      </c>
      <c r="AY408" s="152" t="s">
        <v>128</v>
      </c>
    </row>
    <row r="409" spans="2:65" s="12" customFormat="1" ht="22.5">
      <c r="B409" s="144"/>
      <c r="D409" s="145" t="s">
        <v>139</v>
      </c>
      <c r="E409" s="146" t="s">
        <v>47</v>
      </c>
      <c r="F409" s="147" t="s">
        <v>606</v>
      </c>
      <c r="H409" s="146" t="s">
        <v>47</v>
      </c>
      <c r="I409" s="148"/>
      <c r="L409" s="144"/>
      <c r="M409" s="149"/>
      <c r="T409" s="150"/>
      <c r="AT409" s="146" t="s">
        <v>139</v>
      </c>
      <c r="AU409" s="146" t="s">
        <v>94</v>
      </c>
      <c r="AV409" s="12" t="s">
        <v>22</v>
      </c>
      <c r="AW409" s="12" t="s">
        <v>45</v>
      </c>
      <c r="AX409" s="12" t="s">
        <v>84</v>
      </c>
      <c r="AY409" s="146" t="s">
        <v>128</v>
      </c>
    </row>
    <row r="410" spans="2:65" s="13" customFormat="1">
      <c r="B410" s="151"/>
      <c r="D410" s="145" t="s">
        <v>139</v>
      </c>
      <c r="E410" s="152" t="s">
        <v>47</v>
      </c>
      <c r="F410" s="153" t="s">
        <v>373</v>
      </c>
      <c r="H410" s="154">
        <v>26.646000000000001</v>
      </c>
      <c r="I410" s="155"/>
      <c r="L410" s="151"/>
      <c r="M410" s="156"/>
      <c r="T410" s="157"/>
      <c r="AT410" s="152" t="s">
        <v>139</v>
      </c>
      <c r="AU410" s="152" t="s">
        <v>94</v>
      </c>
      <c r="AV410" s="13" t="s">
        <v>94</v>
      </c>
      <c r="AW410" s="13" t="s">
        <v>45</v>
      </c>
      <c r="AX410" s="13" t="s">
        <v>84</v>
      </c>
      <c r="AY410" s="152" t="s">
        <v>128</v>
      </c>
    </row>
    <row r="411" spans="2:65" s="12" customFormat="1" ht="22.5">
      <c r="B411" s="144"/>
      <c r="D411" s="145" t="s">
        <v>139</v>
      </c>
      <c r="E411" s="146" t="s">
        <v>47</v>
      </c>
      <c r="F411" s="147" t="s">
        <v>607</v>
      </c>
      <c r="H411" s="146" t="s">
        <v>47</v>
      </c>
      <c r="I411" s="148"/>
      <c r="L411" s="144"/>
      <c r="M411" s="149"/>
      <c r="T411" s="150"/>
      <c r="AT411" s="146" t="s">
        <v>139</v>
      </c>
      <c r="AU411" s="146" t="s">
        <v>94</v>
      </c>
      <c r="AV411" s="12" t="s">
        <v>22</v>
      </c>
      <c r="AW411" s="12" t="s">
        <v>45</v>
      </c>
      <c r="AX411" s="12" t="s">
        <v>84</v>
      </c>
      <c r="AY411" s="146" t="s">
        <v>128</v>
      </c>
    </row>
    <row r="412" spans="2:65" s="13" customFormat="1">
      <c r="B412" s="151"/>
      <c r="D412" s="145" t="s">
        <v>139</v>
      </c>
      <c r="E412" s="152" t="s">
        <v>47</v>
      </c>
      <c r="F412" s="153" t="s">
        <v>375</v>
      </c>
      <c r="H412" s="154">
        <v>164.05699999999999</v>
      </c>
      <c r="I412" s="155"/>
      <c r="L412" s="151"/>
      <c r="M412" s="156"/>
      <c r="T412" s="157"/>
      <c r="AT412" s="152" t="s">
        <v>139</v>
      </c>
      <c r="AU412" s="152" t="s">
        <v>94</v>
      </c>
      <c r="AV412" s="13" t="s">
        <v>94</v>
      </c>
      <c r="AW412" s="13" t="s">
        <v>45</v>
      </c>
      <c r="AX412" s="13" t="s">
        <v>84</v>
      </c>
      <c r="AY412" s="152" t="s">
        <v>128</v>
      </c>
    </row>
    <row r="413" spans="2:65" s="12" customFormat="1" ht="22.5">
      <c r="B413" s="144"/>
      <c r="D413" s="145" t="s">
        <v>139</v>
      </c>
      <c r="E413" s="146" t="s">
        <v>47</v>
      </c>
      <c r="F413" s="147" t="s">
        <v>608</v>
      </c>
      <c r="H413" s="146" t="s">
        <v>47</v>
      </c>
      <c r="I413" s="148"/>
      <c r="L413" s="144"/>
      <c r="M413" s="149"/>
      <c r="T413" s="150"/>
      <c r="AT413" s="146" t="s">
        <v>139</v>
      </c>
      <c r="AU413" s="146" t="s">
        <v>94</v>
      </c>
      <c r="AV413" s="12" t="s">
        <v>22</v>
      </c>
      <c r="AW413" s="12" t="s">
        <v>45</v>
      </c>
      <c r="AX413" s="12" t="s">
        <v>84</v>
      </c>
      <c r="AY413" s="146" t="s">
        <v>128</v>
      </c>
    </row>
    <row r="414" spans="2:65" s="13" customFormat="1">
      <c r="B414" s="151"/>
      <c r="D414" s="145" t="s">
        <v>139</v>
      </c>
      <c r="E414" s="152" t="s">
        <v>47</v>
      </c>
      <c r="F414" s="153" t="s">
        <v>377</v>
      </c>
      <c r="H414" s="154">
        <v>29.975000000000001</v>
      </c>
      <c r="I414" s="155"/>
      <c r="L414" s="151"/>
      <c r="M414" s="156"/>
      <c r="T414" s="157"/>
      <c r="AT414" s="152" t="s">
        <v>139</v>
      </c>
      <c r="AU414" s="152" t="s">
        <v>94</v>
      </c>
      <c r="AV414" s="13" t="s">
        <v>94</v>
      </c>
      <c r="AW414" s="13" t="s">
        <v>45</v>
      </c>
      <c r="AX414" s="13" t="s">
        <v>84</v>
      </c>
      <c r="AY414" s="152" t="s">
        <v>128</v>
      </c>
    </row>
    <row r="415" spans="2:65" s="14" customFormat="1">
      <c r="B415" s="158"/>
      <c r="D415" s="145" t="s">
        <v>139</v>
      </c>
      <c r="E415" s="159" t="s">
        <v>47</v>
      </c>
      <c r="F415" s="160" t="s">
        <v>159</v>
      </c>
      <c r="H415" s="161">
        <v>285.197</v>
      </c>
      <c r="I415" s="162"/>
      <c r="L415" s="158"/>
      <c r="M415" s="163"/>
      <c r="T415" s="164"/>
      <c r="AT415" s="159" t="s">
        <v>139</v>
      </c>
      <c r="AU415" s="159" t="s">
        <v>94</v>
      </c>
      <c r="AV415" s="14" t="s">
        <v>135</v>
      </c>
      <c r="AW415" s="14" t="s">
        <v>45</v>
      </c>
      <c r="AX415" s="14" t="s">
        <v>22</v>
      </c>
      <c r="AY415" s="159" t="s">
        <v>128</v>
      </c>
    </row>
    <row r="416" spans="2:65" s="11" customFormat="1" ht="20.85" customHeight="1">
      <c r="B416" s="115"/>
      <c r="D416" s="116" t="s">
        <v>83</v>
      </c>
      <c r="E416" s="125" t="s">
        <v>231</v>
      </c>
      <c r="F416" s="125" t="s">
        <v>232</v>
      </c>
      <c r="I416" s="118"/>
      <c r="J416" s="126">
        <f>BK416</f>
        <v>0</v>
      </c>
      <c r="L416" s="115"/>
      <c r="M416" s="120"/>
      <c r="P416" s="121">
        <f>SUM(P417:P550)</f>
        <v>0</v>
      </c>
      <c r="R416" s="121">
        <f>SUM(R417:R550)</f>
        <v>0</v>
      </c>
      <c r="T416" s="122">
        <f>SUM(T417:T550)</f>
        <v>0</v>
      </c>
      <c r="AR416" s="116" t="s">
        <v>22</v>
      </c>
      <c r="AT416" s="123" t="s">
        <v>83</v>
      </c>
      <c r="AU416" s="123" t="s">
        <v>94</v>
      </c>
      <c r="AY416" s="116" t="s">
        <v>128</v>
      </c>
      <c r="BK416" s="124">
        <f>SUM(BK417:BK550)</f>
        <v>0</v>
      </c>
    </row>
    <row r="417" spans="2:65" s="1" customFormat="1" ht="37.9" customHeight="1">
      <c r="B417" s="32"/>
      <c r="C417" s="127" t="s">
        <v>609</v>
      </c>
      <c r="D417" s="127" t="s">
        <v>130</v>
      </c>
      <c r="E417" s="128" t="s">
        <v>234</v>
      </c>
      <c r="F417" s="129" t="s">
        <v>235</v>
      </c>
      <c r="G417" s="130" t="s">
        <v>236</v>
      </c>
      <c r="H417" s="131">
        <v>87.506</v>
      </c>
      <c r="I417" s="132"/>
      <c r="J417" s="133">
        <f>ROUND(I417*H417,2)</f>
        <v>0</v>
      </c>
      <c r="K417" s="129" t="s">
        <v>134</v>
      </c>
      <c r="L417" s="32"/>
      <c r="M417" s="134" t="s">
        <v>47</v>
      </c>
      <c r="N417" s="135" t="s">
        <v>55</v>
      </c>
      <c r="P417" s="136">
        <f>O417*H417</f>
        <v>0</v>
      </c>
      <c r="Q417" s="136">
        <v>0</v>
      </c>
      <c r="R417" s="136">
        <f>Q417*H417</f>
        <v>0</v>
      </c>
      <c r="S417" s="136">
        <v>0</v>
      </c>
      <c r="T417" s="137">
        <f>S417*H417</f>
        <v>0</v>
      </c>
      <c r="AR417" s="138" t="s">
        <v>135</v>
      </c>
      <c r="AT417" s="138" t="s">
        <v>130</v>
      </c>
      <c r="AU417" s="138" t="s">
        <v>150</v>
      </c>
      <c r="AY417" s="16" t="s">
        <v>128</v>
      </c>
      <c r="BE417" s="139">
        <f>IF(N417="základní",J417,0)</f>
        <v>0</v>
      </c>
      <c r="BF417" s="139">
        <f>IF(N417="snížená",J417,0)</f>
        <v>0</v>
      </c>
      <c r="BG417" s="139">
        <f>IF(N417="zákl. přenesená",J417,0)</f>
        <v>0</v>
      </c>
      <c r="BH417" s="139">
        <f>IF(N417="sníž. přenesená",J417,0)</f>
        <v>0</v>
      </c>
      <c r="BI417" s="139">
        <f>IF(N417="nulová",J417,0)</f>
        <v>0</v>
      </c>
      <c r="BJ417" s="16" t="s">
        <v>22</v>
      </c>
      <c r="BK417" s="139">
        <f>ROUND(I417*H417,2)</f>
        <v>0</v>
      </c>
      <c r="BL417" s="16" t="s">
        <v>135</v>
      </c>
      <c r="BM417" s="138" t="s">
        <v>610</v>
      </c>
    </row>
    <row r="418" spans="2:65" s="1" customFormat="1">
      <c r="B418" s="32"/>
      <c r="D418" s="140" t="s">
        <v>137</v>
      </c>
      <c r="F418" s="141" t="s">
        <v>238</v>
      </c>
      <c r="I418" s="142"/>
      <c r="L418" s="32"/>
      <c r="M418" s="143"/>
      <c r="T418" s="51"/>
      <c r="AT418" s="16" t="s">
        <v>137</v>
      </c>
      <c r="AU418" s="16" t="s">
        <v>150</v>
      </c>
    </row>
    <row r="419" spans="2:65" s="12" customFormat="1">
      <c r="B419" s="144"/>
      <c r="D419" s="145" t="s">
        <v>139</v>
      </c>
      <c r="E419" s="146" t="s">
        <v>47</v>
      </c>
      <c r="F419" s="147" t="s">
        <v>140</v>
      </c>
      <c r="H419" s="146" t="s">
        <v>47</v>
      </c>
      <c r="I419" s="148"/>
      <c r="L419" s="144"/>
      <c r="M419" s="149"/>
      <c r="T419" s="150"/>
      <c r="AT419" s="146" t="s">
        <v>139</v>
      </c>
      <c r="AU419" s="146" t="s">
        <v>150</v>
      </c>
      <c r="AV419" s="12" t="s">
        <v>22</v>
      </c>
      <c r="AW419" s="12" t="s">
        <v>45</v>
      </c>
      <c r="AX419" s="12" t="s">
        <v>84</v>
      </c>
      <c r="AY419" s="146" t="s">
        <v>128</v>
      </c>
    </row>
    <row r="420" spans="2:65" s="12" customFormat="1">
      <c r="B420" s="144"/>
      <c r="D420" s="145" t="s">
        <v>139</v>
      </c>
      <c r="E420" s="146" t="s">
        <v>47</v>
      </c>
      <c r="F420" s="147" t="s">
        <v>611</v>
      </c>
      <c r="H420" s="146" t="s">
        <v>47</v>
      </c>
      <c r="I420" s="148"/>
      <c r="L420" s="144"/>
      <c r="M420" s="149"/>
      <c r="T420" s="150"/>
      <c r="AT420" s="146" t="s">
        <v>139</v>
      </c>
      <c r="AU420" s="146" t="s">
        <v>150</v>
      </c>
      <c r="AV420" s="12" t="s">
        <v>22</v>
      </c>
      <c r="AW420" s="12" t="s">
        <v>45</v>
      </c>
      <c r="AX420" s="12" t="s">
        <v>84</v>
      </c>
      <c r="AY420" s="146" t="s">
        <v>128</v>
      </c>
    </row>
    <row r="421" spans="2:65" s="13" customFormat="1">
      <c r="B421" s="151"/>
      <c r="D421" s="145" t="s">
        <v>139</v>
      </c>
      <c r="E421" s="152" t="s">
        <v>47</v>
      </c>
      <c r="F421" s="153" t="s">
        <v>612</v>
      </c>
      <c r="H421" s="154">
        <v>35.441000000000003</v>
      </c>
      <c r="I421" s="155"/>
      <c r="L421" s="151"/>
      <c r="M421" s="156"/>
      <c r="T421" s="157"/>
      <c r="AT421" s="152" t="s">
        <v>139</v>
      </c>
      <c r="AU421" s="152" t="s">
        <v>150</v>
      </c>
      <c r="AV421" s="13" t="s">
        <v>94</v>
      </c>
      <c r="AW421" s="13" t="s">
        <v>45</v>
      </c>
      <c r="AX421" s="13" t="s">
        <v>84</v>
      </c>
      <c r="AY421" s="152" t="s">
        <v>128</v>
      </c>
    </row>
    <row r="422" spans="2:65" s="12" customFormat="1">
      <c r="B422" s="144"/>
      <c r="D422" s="145" t="s">
        <v>139</v>
      </c>
      <c r="E422" s="146" t="s">
        <v>47</v>
      </c>
      <c r="F422" s="147" t="s">
        <v>613</v>
      </c>
      <c r="H422" s="146" t="s">
        <v>47</v>
      </c>
      <c r="I422" s="148"/>
      <c r="L422" s="144"/>
      <c r="M422" s="149"/>
      <c r="T422" s="150"/>
      <c r="AT422" s="146" t="s">
        <v>139</v>
      </c>
      <c r="AU422" s="146" t="s">
        <v>150</v>
      </c>
      <c r="AV422" s="12" t="s">
        <v>22</v>
      </c>
      <c r="AW422" s="12" t="s">
        <v>45</v>
      </c>
      <c r="AX422" s="12" t="s">
        <v>84</v>
      </c>
      <c r="AY422" s="146" t="s">
        <v>128</v>
      </c>
    </row>
    <row r="423" spans="2:65" s="13" customFormat="1">
      <c r="B423" s="151"/>
      <c r="D423" s="145" t="s">
        <v>139</v>
      </c>
      <c r="E423" s="152" t="s">
        <v>47</v>
      </c>
      <c r="F423" s="153" t="s">
        <v>614</v>
      </c>
      <c r="H423" s="154">
        <v>1.66</v>
      </c>
      <c r="I423" s="155"/>
      <c r="L423" s="151"/>
      <c r="M423" s="156"/>
      <c r="T423" s="157"/>
      <c r="AT423" s="152" t="s">
        <v>139</v>
      </c>
      <c r="AU423" s="152" t="s">
        <v>150</v>
      </c>
      <c r="AV423" s="13" t="s">
        <v>94</v>
      </c>
      <c r="AW423" s="13" t="s">
        <v>45</v>
      </c>
      <c r="AX423" s="13" t="s">
        <v>84</v>
      </c>
      <c r="AY423" s="152" t="s">
        <v>128</v>
      </c>
    </row>
    <row r="424" spans="2:65" s="12" customFormat="1">
      <c r="B424" s="144"/>
      <c r="D424" s="145" t="s">
        <v>139</v>
      </c>
      <c r="E424" s="146" t="s">
        <v>47</v>
      </c>
      <c r="F424" s="147" t="s">
        <v>615</v>
      </c>
      <c r="H424" s="146" t="s">
        <v>47</v>
      </c>
      <c r="I424" s="148"/>
      <c r="L424" s="144"/>
      <c r="M424" s="149"/>
      <c r="T424" s="150"/>
      <c r="AT424" s="146" t="s">
        <v>139</v>
      </c>
      <c r="AU424" s="146" t="s">
        <v>150</v>
      </c>
      <c r="AV424" s="12" t="s">
        <v>22</v>
      </c>
      <c r="AW424" s="12" t="s">
        <v>45</v>
      </c>
      <c r="AX424" s="12" t="s">
        <v>84</v>
      </c>
      <c r="AY424" s="146" t="s">
        <v>128</v>
      </c>
    </row>
    <row r="425" spans="2:65" s="13" customFormat="1">
      <c r="B425" s="151"/>
      <c r="D425" s="145" t="s">
        <v>139</v>
      </c>
      <c r="E425" s="152" t="s">
        <v>47</v>
      </c>
      <c r="F425" s="153" t="s">
        <v>616</v>
      </c>
      <c r="H425" s="154">
        <v>23.63</v>
      </c>
      <c r="I425" s="155"/>
      <c r="L425" s="151"/>
      <c r="M425" s="156"/>
      <c r="T425" s="157"/>
      <c r="AT425" s="152" t="s">
        <v>139</v>
      </c>
      <c r="AU425" s="152" t="s">
        <v>150</v>
      </c>
      <c r="AV425" s="13" t="s">
        <v>94</v>
      </c>
      <c r="AW425" s="13" t="s">
        <v>45</v>
      </c>
      <c r="AX425" s="13" t="s">
        <v>84</v>
      </c>
      <c r="AY425" s="152" t="s">
        <v>128</v>
      </c>
    </row>
    <row r="426" spans="2:65" s="12" customFormat="1" ht="22.5">
      <c r="B426" s="144"/>
      <c r="D426" s="145" t="s">
        <v>139</v>
      </c>
      <c r="E426" s="146" t="s">
        <v>47</v>
      </c>
      <c r="F426" s="147" t="s">
        <v>617</v>
      </c>
      <c r="H426" s="146" t="s">
        <v>47</v>
      </c>
      <c r="I426" s="148"/>
      <c r="L426" s="144"/>
      <c r="M426" s="149"/>
      <c r="T426" s="150"/>
      <c r="AT426" s="146" t="s">
        <v>139</v>
      </c>
      <c r="AU426" s="146" t="s">
        <v>150</v>
      </c>
      <c r="AV426" s="12" t="s">
        <v>22</v>
      </c>
      <c r="AW426" s="12" t="s">
        <v>45</v>
      </c>
      <c r="AX426" s="12" t="s">
        <v>84</v>
      </c>
      <c r="AY426" s="146" t="s">
        <v>128</v>
      </c>
    </row>
    <row r="427" spans="2:65" s="13" customFormat="1">
      <c r="B427" s="151"/>
      <c r="D427" s="145" t="s">
        <v>139</v>
      </c>
      <c r="E427" s="152" t="s">
        <v>47</v>
      </c>
      <c r="F427" s="153" t="s">
        <v>618</v>
      </c>
      <c r="H427" s="154">
        <v>15.199</v>
      </c>
      <c r="I427" s="155"/>
      <c r="L427" s="151"/>
      <c r="M427" s="156"/>
      <c r="T427" s="157"/>
      <c r="AT427" s="152" t="s">
        <v>139</v>
      </c>
      <c r="AU427" s="152" t="s">
        <v>150</v>
      </c>
      <c r="AV427" s="13" t="s">
        <v>94</v>
      </c>
      <c r="AW427" s="13" t="s">
        <v>45</v>
      </c>
      <c r="AX427" s="13" t="s">
        <v>84</v>
      </c>
      <c r="AY427" s="152" t="s">
        <v>128</v>
      </c>
    </row>
    <row r="428" spans="2:65" s="12" customFormat="1" ht="22.5">
      <c r="B428" s="144"/>
      <c r="D428" s="145" t="s">
        <v>139</v>
      </c>
      <c r="E428" s="146" t="s">
        <v>47</v>
      </c>
      <c r="F428" s="147" t="s">
        <v>619</v>
      </c>
      <c r="H428" s="146" t="s">
        <v>47</v>
      </c>
      <c r="I428" s="148"/>
      <c r="L428" s="144"/>
      <c r="M428" s="149"/>
      <c r="T428" s="150"/>
      <c r="AT428" s="146" t="s">
        <v>139</v>
      </c>
      <c r="AU428" s="146" t="s">
        <v>150</v>
      </c>
      <c r="AV428" s="12" t="s">
        <v>22</v>
      </c>
      <c r="AW428" s="12" t="s">
        <v>45</v>
      </c>
      <c r="AX428" s="12" t="s">
        <v>84</v>
      </c>
      <c r="AY428" s="146" t="s">
        <v>128</v>
      </c>
    </row>
    <row r="429" spans="2:65" s="13" customFormat="1">
      <c r="B429" s="151"/>
      <c r="D429" s="145" t="s">
        <v>139</v>
      </c>
      <c r="E429" s="152" t="s">
        <v>47</v>
      </c>
      <c r="F429" s="153" t="s">
        <v>620</v>
      </c>
      <c r="H429" s="154">
        <v>1.992</v>
      </c>
      <c r="I429" s="155"/>
      <c r="L429" s="151"/>
      <c r="M429" s="156"/>
      <c r="T429" s="157"/>
      <c r="AT429" s="152" t="s">
        <v>139</v>
      </c>
      <c r="AU429" s="152" t="s">
        <v>150</v>
      </c>
      <c r="AV429" s="13" t="s">
        <v>94</v>
      </c>
      <c r="AW429" s="13" t="s">
        <v>45</v>
      </c>
      <c r="AX429" s="13" t="s">
        <v>84</v>
      </c>
      <c r="AY429" s="152" t="s">
        <v>128</v>
      </c>
    </row>
    <row r="430" spans="2:65" s="12" customFormat="1" ht="22.5">
      <c r="B430" s="144"/>
      <c r="D430" s="145" t="s">
        <v>139</v>
      </c>
      <c r="E430" s="146" t="s">
        <v>47</v>
      </c>
      <c r="F430" s="147" t="s">
        <v>621</v>
      </c>
      <c r="H430" s="146" t="s">
        <v>47</v>
      </c>
      <c r="I430" s="148"/>
      <c r="L430" s="144"/>
      <c r="M430" s="149"/>
      <c r="T430" s="150"/>
      <c r="AT430" s="146" t="s">
        <v>139</v>
      </c>
      <c r="AU430" s="146" t="s">
        <v>150</v>
      </c>
      <c r="AV430" s="12" t="s">
        <v>22</v>
      </c>
      <c r="AW430" s="12" t="s">
        <v>45</v>
      </c>
      <c r="AX430" s="12" t="s">
        <v>84</v>
      </c>
      <c r="AY430" s="146" t="s">
        <v>128</v>
      </c>
    </row>
    <row r="431" spans="2:65" s="13" customFormat="1">
      <c r="B431" s="151"/>
      <c r="D431" s="145" t="s">
        <v>139</v>
      </c>
      <c r="E431" s="152" t="s">
        <v>47</v>
      </c>
      <c r="F431" s="153" t="s">
        <v>622</v>
      </c>
      <c r="H431" s="154">
        <v>0.39800000000000002</v>
      </c>
      <c r="I431" s="155"/>
      <c r="L431" s="151"/>
      <c r="M431" s="156"/>
      <c r="T431" s="157"/>
      <c r="AT431" s="152" t="s">
        <v>139</v>
      </c>
      <c r="AU431" s="152" t="s">
        <v>150</v>
      </c>
      <c r="AV431" s="13" t="s">
        <v>94</v>
      </c>
      <c r="AW431" s="13" t="s">
        <v>45</v>
      </c>
      <c r="AX431" s="13" t="s">
        <v>84</v>
      </c>
      <c r="AY431" s="152" t="s">
        <v>128</v>
      </c>
    </row>
    <row r="432" spans="2:65" s="12" customFormat="1" ht="22.5">
      <c r="B432" s="144"/>
      <c r="D432" s="145" t="s">
        <v>139</v>
      </c>
      <c r="E432" s="146" t="s">
        <v>47</v>
      </c>
      <c r="F432" s="147" t="s">
        <v>623</v>
      </c>
      <c r="H432" s="146" t="s">
        <v>47</v>
      </c>
      <c r="I432" s="148"/>
      <c r="L432" s="144"/>
      <c r="M432" s="149"/>
      <c r="T432" s="150"/>
      <c r="AT432" s="146" t="s">
        <v>139</v>
      </c>
      <c r="AU432" s="146" t="s">
        <v>150</v>
      </c>
      <c r="AV432" s="12" t="s">
        <v>22</v>
      </c>
      <c r="AW432" s="12" t="s">
        <v>45</v>
      </c>
      <c r="AX432" s="12" t="s">
        <v>84</v>
      </c>
      <c r="AY432" s="146" t="s">
        <v>128</v>
      </c>
    </row>
    <row r="433" spans="2:65" s="13" customFormat="1">
      <c r="B433" s="151"/>
      <c r="D433" s="145" t="s">
        <v>139</v>
      </c>
      <c r="E433" s="152" t="s">
        <v>47</v>
      </c>
      <c r="F433" s="153" t="s">
        <v>624</v>
      </c>
      <c r="H433" s="154">
        <v>9.1859999999999999</v>
      </c>
      <c r="I433" s="155"/>
      <c r="L433" s="151"/>
      <c r="M433" s="156"/>
      <c r="T433" s="157"/>
      <c r="AT433" s="152" t="s">
        <v>139</v>
      </c>
      <c r="AU433" s="152" t="s">
        <v>150</v>
      </c>
      <c r="AV433" s="13" t="s">
        <v>94</v>
      </c>
      <c r="AW433" s="13" t="s">
        <v>45</v>
      </c>
      <c r="AX433" s="13" t="s">
        <v>84</v>
      </c>
      <c r="AY433" s="152" t="s">
        <v>128</v>
      </c>
    </row>
    <row r="434" spans="2:65" s="14" customFormat="1">
      <c r="B434" s="158"/>
      <c r="D434" s="145" t="s">
        <v>139</v>
      </c>
      <c r="E434" s="159" t="s">
        <v>47</v>
      </c>
      <c r="F434" s="160" t="s">
        <v>159</v>
      </c>
      <c r="H434" s="161">
        <v>87.506</v>
      </c>
      <c r="I434" s="162"/>
      <c r="L434" s="158"/>
      <c r="M434" s="163"/>
      <c r="T434" s="164"/>
      <c r="AT434" s="159" t="s">
        <v>139</v>
      </c>
      <c r="AU434" s="159" t="s">
        <v>150</v>
      </c>
      <c r="AV434" s="14" t="s">
        <v>135</v>
      </c>
      <c r="AW434" s="14" t="s">
        <v>45</v>
      </c>
      <c r="AX434" s="14" t="s">
        <v>22</v>
      </c>
      <c r="AY434" s="159" t="s">
        <v>128</v>
      </c>
    </row>
    <row r="435" spans="2:65" s="1" customFormat="1" ht="37.9" customHeight="1">
      <c r="B435" s="32"/>
      <c r="C435" s="127" t="s">
        <v>625</v>
      </c>
      <c r="D435" s="127" t="s">
        <v>130</v>
      </c>
      <c r="E435" s="128" t="s">
        <v>242</v>
      </c>
      <c r="F435" s="129" t="s">
        <v>243</v>
      </c>
      <c r="G435" s="130" t="s">
        <v>236</v>
      </c>
      <c r="H435" s="131">
        <v>700.05499999999995</v>
      </c>
      <c r="I435" s="132"/>
      <c r="J435" s="133">
        <f>ROUND(I435*H435,2)</f>
        <v>0</v>
      </c>
      <c r="K435" s="129" t="s">
        <v>134</v>
      </c>
      <c r="L435" s="32"/>
      <c r="M435" s="134" t="s">
        <v>47</v>
      </c>
      <c r="N435" s="135" t="s">
        <v>55</v>
      </c>
      <c r="P435" s="136">
        <f>O435*H435</f>
        <v>0</v>
      </c>
      <c r="Q435" s="136">
        <v>0</v>
      </c>
      <c r="R435" s="136">
        <f>Q435*H435</f>
        <v>0</v>
      </c>
      <c r="S435" s="136">
        <v>0</v>
      </c>
      <c r="T435" s="137">
        <f>S435*H435</f>
        <v>0</v>
      </c>
      <c r="AR435" s="138" t="s">
        <v>135</v>
      </c>
      <c r="AT435" s="138" t="s">
        <v>130</v>
      </c>
      <c r="AU435" s="138" t="s">
        <v>150</v>
      </c>
      <c r="AY435" s="16" t="s">
        <v>128</v>
      </c>
      <c r="BE435" s="139">
        <f>IF(N435="základní",J435,0)</f>
        <v>0</v>
      </c>
      <c r="BF435" s="139">
        <f>IF(N435="snížená",J435,0)</f>
        <v>0</v>
      </c>
      <c r="BG435" s="139">
        <f>IF(N435="zákl. přenesená",J435,0)</f>
        <v>0</v>
      </c>
      <c r="BH435" s="139">
        <f>IF(N435="sníž. přenesená",J435,0)</f>
        <v>0</v>
      </c>
      <c r="BI435" s="139">
        <f>IF(N435="nulová",J435,0)</f>
        <v>0</v>
      </c>
      <c r="BJ435" s="16" t="s">
        <v>22</v>
      </c>
      <c r="BK435" s="139">
        <f>ROUND(I435*H435,2)</f>
        <v>0</v>
      </c>
      <c r="BL435" s="16" t="s">
        <v>135</v>
      </c>
      <c r="BM435" s="138" t="s">
        <v>626</v>
      </c>
    </row>
    <row r="436" spans="2:65" s="1" customFormat="1">
      <c r="B436" s="32"/>
      <c r="D436" s="140" t="s">
        <v>137</v>
      </c>
      <c r="F436" s="141" t="s">
        <v>245</v>
      </c>
      <c r="I436" s="142"/>
      <c r="L436" s="32"/>
      <c r="M436" s="143"/>
      <c r="T436" s="51"/>
      <c r="AT436" s="16" t="s">
        <v>137</v>
      </c>
      <c r="AU436" s="16" t="s">
        <v>150</v>
      </c>
    </row>
    <row r="437" spans="2:65" s="12" customFormat="1">
      <c r="B437" s="144"/>
      <c r="D437" s="145" t="s">
        <v>139</v>
      </c>
      <c r="E437" s="146" t="s">
        <v>47</v>
      </c>
      <c r="F437" s="147" t="s">
        <v>140</v>
      </c>
      <c r="H437" s="146" t="s">
        <v>47</v>
      </c>
      <c r="I437" s="148"/>
      <c r="L437" s="144"/>
      <c r="M437" s="149"/>
      <c r="T437" s="150"/>
      <c r="AT437" s="146" t="s">
        <v>139</v>
      </c>
      <c r="AU437" s="146" t="s">
        <v>150</v>
      </c>
      <c r="AV437" s="12" t="s">
        <v>22</v>
      </c>
      <c r="AW437" s="12" t="s">
        <v>45</v>
      </c>
      <c r="AX437" s="12" t="s">
        <v>84</v>
      </c>
      <c r="AY437" s="146" t="s">
        <v>128</v>
      </c>
    </row>
    <row r="438" spans="2:65" s="12" customFormat="1">
      <c r="B438" s="144"/>
      <c r="D438" s="145" t="s">
        <v>139</v>
      </c>
      <c r="E438" s="146" t="s">
        <v>47</v>
      </c>
      <c r="F438" s="147" t="s">
        <v>627</v>
      </c>
      <c r="H438" s="146" t="s">
        <v>47</v>
      </c>
      <c r="I438" s="148"/>
      <c r="L438" s="144"/>
      <c r="M438" s="149"/>
      <c r="T438" s="150"/>
      <c r="AT438" s="146" t="s">
        <v>139</v>
      </c>
      <c r="AU438" s="146" t="s">
        <v>150</v>
      </c>
      <c r="AV438" s="12" t="s">
        <v>22</v>
      </c>
      <c r="AW438" s="12" t="s">
        <v>45</v>
      </c>
      <c r="AX438" s="12" t="s">
        <v>84</v>
      </c>
      <c r="AY438" s="146" t="s">
        <v>128</v>
      </c>
    </row>
    <row r="439" spans="2:65" s="12" customFormat="1">
      <c r="B439" s="144"/>
      <c r="D439" s="145" t="s">
        <v>139</v>
      </c>
      <c r="E439" s="146" t="s">
        <v>47</v>
      </c>
      <c r="F439" s="147" t="s">
        <v>611</v>
      </c>
      <c r="H439" s="146" t="s">
        <v>47</v>
      </c>
      <c r="I439" s="148"/>
      <c r="L439" s="144"/>
      <c r="M439" s="149"/>
      <c r="T439" s="150"/>
      <c r="AT439" s="146" t="s">
        <v>139</v>
      </c>
      <c r="AU439" s="146" t="s">
        <v>150</v>
      </c>
      <c r="AV439" s="12" t="s">
        <v>22</v>
      </c>
      <c r="AW439" s="12" t="s">
        <v>45</v>
      </c>
      <c r="AX439" s="12" t="s">
        <v>84</v>
      </c>
      <c r="AY439" s="146" t="s">
        <v>128</v>
      </c>
    </row>
    <row r="440" spans="2:65" s="13" customFormat="1">
      <c r="B440" s="151"/>
      <c r="D440" s="145" t="s">
        <v>139</v>
      </c>
      <c r="E440" s="152" t="s">
        <v>47</v>
      </c>
      <c r="F440" s="153" t="s">
        <v>628</v>
      </c>
      <c r="H440" s="154">
        <v>283.52800000000002</v>
      </c>
      <c r="I440" s="155"/>
      <c r="L440" s="151"/>
      <c r="M440" s="156"/>
      <c r="T440" s="157"/>
      <c r="AT440" s="152" t="s">
        <v>139</v>
      </c>
      <c r="AU440" s="152" t="s">
        <v>150</v>
      </c>
      <c r="AV440" s="13" t="s">
        <v>94</v>
      </c>
      <c r="AW440" s="13" t="s">
        <v>45</v>
      </c>
      <c r="AX440" s="13" t="s">
        <v>84</v>
      </c>
      <c r="AY440" s="152" t="s">
        <v>128</v>
      </c>
    </row>
    <row r="441" spans="2:65" s="12" customFormat="1">
      <c r="B441" s="144"/>
      <c r="D441" s="145" t="s">
        <v>139</v>
      </c>
      <c r="E441" s="146" t="s">
        <v>47</v>
      </c>
      <c r="F441" s="147" t="s">
        <v>613</v>
      </c>
      <c r="H441" s="146" t="s">
        <v>47</v>
      </c>
      <c r="I441" s="148"/>
      <c r="L441" s="144"/>
      <c r="M441" s="149"/>
      <c r="T441" s="150"/>
      <c r="AT441" s="146" t="s">
        <v>139</v>
      </c>
      <c r="AU441" s="146" t="s">
        <v>150</v>
      </c>
      <c r="AV441" s="12" t="s">
        <v>22</v>
      </c>
      <c r="AW441" s="12" t="s">
        <v>45</v>
      </c>
      <c r="AX441" s="12" t="s">
        <v>84</v>
      </c>
      <c r="AY441" s="146" t="s">
        <v>128</v>
      </c>
    </row>
    <row r="442" spans="2:65" s="13" customFormat="1">
      <c r="B442" s="151"/>
      <c r="D442" s="145" t="s">
        <v>139</v>
      </c>
      <c r="E442" s="152" t="s">
        <v>47</v>
      </c>
      <c r="F442" s="153" t="s">
        <v>629</v>
      </c>
      <c r="H442" s="154">
        <v>13.28</v>
      </c>
      <c r="I442" s="155"/>
      <c r="L442" s="151"/>
      <c r="M442" s="156"/>
      <c r="T442" s="157"/>
      <c r="AT442" s="152" t="s">
        <v>139</v>
      </c>
      <c r="AU442" s="152" t="s">
        <v>150</v>
      </c>
      <c r="AV442" s="13" t="s">
        <v>94</v>
      </c>
      <c r="AW442" s="13" t="s">
        <v>45</v>
      </c>
      <c r="AX442" s="13" t="s">
        <v>84</v>
      </c>
      <c r="AY442" s="152" t="s">
        <v>128</v>
      </c>
    </row>
    <row r="443" spans="2:65" s="12" customFormat="1">
      <c r="B443" s="144"/>
      <c r="D443" s="145" t="s">
        <v>139</v>
      </c>
      <c r="E443" s="146" t="s">
        <v>47</v>
      </c>
      <c r="F443" s="147" t="s">
        <v>615</v>
      </c>
      <c r="H443" s="146" t="s">
        <v>47</v>
      </c>
      <c r="I443" s="148"/>
      <c r="L443" s="144"/>
      <c r="M443" s="149"/>
      <c r="T443" s="150"/>
      <c r="AT443" s="146" t="s">
        <v>139</v>
      </c>
      <c r="AU443" s="146" t="s">
        <v>150</v>
      </c>
      <c r="AV443" s="12" t="s">
        <v>22</v>
      </c>
      <c r="AW443" s="12" t="s">
        <v>45</v>
      </c>
      <c r="AX443" s="12" t="s">
        <v>84</v>
      </c>
      <c r="AY443" s="146" t="s">
        <v>128</v>
      </c>
    </row>
    <row r="444" spans="2:65" s="13" customFormat="1">
      <c r="B444" s="151"/>
      <c r="D444" s="145" t="s">
        <v>139</v>
      </c>
      <c r="E444" s="152" t="s">
        <v>47</v>
      </c>
      <c r="F444" s="153" t="s">
        <v>630</v>
      </c>
      <c r="H444" s="154">
        <v>189.041</v>
      </c>
      <c r="I444" s="155"/>
      <c r="L444" s="151"/>
      <c r="M444" s="156"/>
      <c r="T444" s="157"/>
      <c r="AT444" s="152" t="s">
        <v>139</v>
      </c>
      <c r="AU444" s="152" t="s">
        <v>150</v>
      </c>
      <c r="AV444" s="13" t="s">
        <v>94</v>
      </c>
      <c r="AW444" s="13" t="s">
        <v>45</v>
      </c>
      <c r="AX444" s="13" t="s">
        <v>84</v>
      </c>
      <c r="AY444" s="152" t="s">
        <v>128</v>
      </c>
    </row>
    <row r="445" spans="2:65" s="12" customFormat="1" ht="22.5">
      <c r="B445" s="144"/>
      <c r="D445" s="145" t="s">
        <v>139</v>
      </c>
      <c r="E445" s="146" t="s">
        <v>47</v>
      </c>
      <c r="F445" s="147" t="s">
        <v>617</v>
      </c>
      <c r="H445" s="146" t="s">
        <v>47</v>
      </c>
      <c r="I445" s="148"/>
      <c r="L445" s="144"/>
      <c r="M445" s="149"/>
      <c r="T445" s="150"/>
      <c r="AT445" s="146" t="s">
        <v>139</v>
      </c>
      <c r="AU445" s="146" t="s">
        <v>150</v>
      </c>
      <c r="AV445" s="12" t="s">
        <v>22</v>
      </c>
      <c r="AW445" s="12" t="s">
        <v>45</v>
      </c>
      <c r="AX445" s="12" t="s">
        <v>84</v>
      </c>
      <c r="AY445" s="146" t="s">
        <v>128</v>
      </c>
    </row>
    <row r="446" spans="2:65" s="13" customFormat="1">
      <c r="B446" s="151"/>
      <c r="D446" s="145" t="s">
        <v>139</v>
      </c>
      <c r="E446" s="152" t="s">
        <v>47</v>
      </c>
      <c r="F446" s="153" t="s">
        <v>631</v>
      </c>
      <c r="H446" s="154">
        <v>121.595</v>
      </c>
      <c r="I446" s="155"/>
      <c r="L446" s="151"/>
      <c r="M446" s="156"/>
      <c r="T446" s="157"/>
      <c r="AT446" s="152" t="s">
        <v>139</v>
      </c>
      <c r="AU446" s="152" t="s">
        <v>150</v>
      </c>
      <c r="AV446" s="13" t="s">
        <v>94</v>
      </c>
      <c r="AW446" s="13" t="s">
        <v>45</v>
      </c>
      <c r="AX446" s="13" t="s">
        <v>84</v>
      </c>
      <c r="AY446" s="152" t="s">
        <v>128</v>
      </c>
    </row>
    <row r="447" spans="2:65" s="12" customFormat="1" ht="22.5">
      <c r="B447" s="144"/>
      <c r="D447" s="145" t="s">
        <v>139</v>
      </c>
      <c r="E447" s="146" t="s">
        <v>47</v>
      </c>
      <c r="F447" s="147" t="s">
        <v>619</v>
      </c>
      <c r="H447" s="146" t="s">
        <v>47</v>
      </c>
      <c r="I447" s="148"/>
      <c r="L447" s="144"/>
      <c r="M447" s="149"/>
      <c r="T447" s="150"/>
      <c r="AT447" s="146" t="s">
        <v>139</v>
      </c>
      <c r="AU447" s="146" t="s">
        <v>150</v>
      </c>
      <c r="AV447" s="12" t="s">
        <v>22</v>
      </c>
      <c r="AW447" s="12" t="s">
        <v>45</v>
      </c>
      <c r="AX447" s="12" t="s">
        <v>84</v>
      </c>
      <c r="AY447" s="146" t="s">
        <v>128</v>
      </c>
    </row>
    <row r="448" spans="2:65" s="13" customFormat="1">
      <c r="B448" s="151"/>
      <c r="D448" s="145" t="s">
        <v>139</v>
      </c>
      <c r="E448" s="152" t="s">
        <v>47</v>
      </c>
      <c r="F448" s="153" t="s">
        <v>632</v>
      </c>
      <c r="H448" s="154">
        <v>15.936</v>
      </c>
      <c r="I448" s="155"/>
      <c r="L448" s="151"/>
      <c r="M448" s="156"/>
      <c r="T448" s="157"/>
      <c r="AT448" s="152" t="s">
        <v>139</v>
      </c>
      <c r="AU448" s="152" t="s">
        <v>150</v>
      </c>
      <c r="AV448" s="13" t="s">
        <v>94</v>
      </c>
      <c r="AW448" s="13" t="s">
        <v>45</v>
      </c>
      <c r="AX448" s="13" t="s">
        <v>84</v>
      </c>
      <c r="AY448" s="152" t="s">
        <v>128</v>
      </c>
    </row>
    <row r="449" spans="2:65" s="12" customFormat="1" ht="22.5">
      <c r="B449" s="144"/>
      <c r="D449" s="145" t="s">
        <v>139</v>
      </c>
      <c r="E449" s="146" t="s">
        <v>47</v>
      </c>
      <c r="F449" s="147" t="s">
        <v>621</v>
      </c>
      <c r="H449" s="146" t="s">
        <v>47</v>
      </c>
      <c r="I449" s="148"/>
      <c r="L449" s="144"/>
      <c r="M449" s="149"/>
      <c r="T449" s="150"/>
      <c r="AT449" s="146" t="s">
        <v>139</v>
      </c>
      <c r="AU449" s="146" t="s">
        <v>150</v>
      </c>
      <c r="AV449" s="12" t="s">
        <v>22</v>
      </c>
      <c r="AW449" s="12" t="s">
        <v>45</v>
      </c>
      <c r="AX449" s="12" t="s">
        <v>84</v>
      </c>
      <c r="AY449" s="146" t="s">
        <v>128</v>
      </c>
    </row>
    <row r="450" spans="2:65" s="13" customFormat="1">
      <c r="B450" s="151"/>
      <c r="D450" s="145" t="s">
        <v>139</v>
      </c>
      <c r="E450" s="152" t="s">
        <v>47</v>
      </c>
      <c r="F450" s="153" t="s">
        <v>633</v>
      </c>
      <c r="H450" s="154">
        <v>3.1869999999999998</v>
      </c>
      <c r="I450" s="155"/>
      <c r="L450" s="151"/>
      <c r="M450" s="156"/>
      <c r="T450" s="157"/>
      <c r="AT450" s="152" t="s">
        <v>139</v>
      </c>
      <c r="AU450" s="152" t="s">
        <v>150</v>
      </c>
      <c r="AV450" s="13" t="s">
        <v>94</v>
      </c>
      <c r="AW450" s="13" t="s">
        <v>45</v>
      </c>
      <c r="AX450" s="13" t="s">
        <v>84</v>
      </c>
      <c r="AY450" s="152" t="s">
        <v>128</v>
      </c>
    </row>
    <row r="451" spans="2:65" s="12" customFormat="1" ht="22.5">
      <c r="B451" s="144"/>
      <c r="D451" s="145" t="s">
        <v>139</v>
      </c>
      <c r="E451" s="146" t="s">
        <v>47</v>
      </c>
      <c r="F451" s="147" t="s">
        <v>623</v>
      </c>
      <c r="H451" s="146" t="s">
        <v>47</v>
      </c>
      <c r="I451" s="148"/>
      <c r="L451" s="144"/>
      <c r="M451" s="149"/>
      <c r="T451" s="150"/>
      <c r="AT451" s="146" t="s">
        <v>139</v>
      </c>
      <c r="AU451" s="146" t="s">
        <v>150</v>
      </c>
      <c r="AV451" s="12" t="s">
        <v>22</v>
      </c>
      <c r="AW451" s="12" t="s">
        <v>45</v>
      </c>
      <c r="AX451" s="12" t="s">
        <v>84</v>
      </c>
      <c r="AY451" s="146" t="s">
        <v>128</v>
      </c>
    </row>
    <row r="452" spans="2:65" s="13" customFormat="1">
      <c r="B452" s="151"/>
      <c r="D452" s="145" t="s">
        <v>139</v>
      </c>
      <c r="E452" s="152" t="s">
        <v>47</v>
      </c>
      <c r="F452" s="153" t="s">
        <v>634</v>
      </c>
      <c r="H452" s="154">
        <v>73.488</v>
      </c>
      <c r="I452" s="155"/>
      <c r="L452" s="151"/>
      <c r="M452" s="156"/>
      <c r="T452" s="157"/>
      <c r="AT452" s="152" t="s">
        <v>139</v>
      </c>
      <c r="AU452" s="152" t="s">
        <v>150</v>
      </c>
      <c r="AV452" s="13" t="s">
        <v>94</v>
      </c>
      <c r="AW452" s="13" t="s">
        <v>45</v>
      </c>
      <c r="AX452" s="13" t="s">
        <v>84</v>
      </c>
      <c r="AY452" s="152" t="s">
        <v>128</v>
      </c>
    </row>
    <row r="453" spans="2:65" s="14" customFormat="1">
      <c r="B453" s="158"/>
      <c r="D453" s="145" t="s">
        <v>139</v>
      </c>
      <c r="E453" s="159" t="s">
        <v>47</v>
      </c>
      <c r="F453" s="160" t="s">
        <v>159</v>
      </c>
      <c r="H453" s="161">
        <v>700.05500000000006</v>
      </c>
      <c r="I453" s="162"/>
      <c r="L453" s="158"/>
      <c r="M453" s="163"/>
      <c r="T453" s="164"/>
      <c r="AT453" s="159" t="s">
        <v>139</v>
      </c>
      <c r="AU453" s="159" t="s">
        <v>150</v>
      </c>
      <c r="AV453" s="14" t="s">
        <v>135</v>
      </c>
      <c r="AW453" s="14" t="s">
        <v>45</v>
      </c>
      <c r="AX453" s="14" t="s">
        <v>22</v>
      </c>
      <c r="AY453" s="159" t="s">
        <v>128</v>
      </c>
    </row>
    <row r="454" spans="2:65" s="1" customFormat="1" ht="24.2" customHeight="1">
      <c r="B454" s="32"/>
      <c r="C454" s="127" t="s">
        <v>635</v>
      </c>
      <c r="D454" s="127" t="s">
        <v>130</v>
      </c>
      <c r="E454" s="128" t="s">
        <v>249</v>
      </c>
      <c r="F454" s="129" t="s">
        <v>250</v>
      </c>
      <c r="G454" s="130" t="s">
        <v>236</v>
      </c>
      <c r="H454" s="131">
        <v>87.506</v>
      </c>
      <c r="I454" s="132"/>
      <c r="J454" s="133">
        <f>ROUND(I454*H454,2)</f>
        <v>0</v>
      </c>
      <c r="K454" s="129" t="s">
        <v>134</v>
      </c>
      <c r="L454" s="32"/>
      <c r="M454" s="134" t="s">
        <v>47</v>
      </c>
      <c r="N454" s="135" t="s">
        <v>55</v>
      </c>
      <c r="P454" s="136">
        <f>O454*H454</f>
        <v>0</v>
      </c>
      <c r="Q454" s="136">
        <v>0</v>
      </c>
      <c r="R454" s="136">
        <f>Q454*H454</f>
        <v>0</v>
      </c>
      <c r="S454" s="136">
        <v>0</v>
      </c>
      <c r="T454" s="137">
        <f>S454*H454</f>
        <v>0</v>
      </c>
      <c r="AR454" s="138" t="s">
        <v>135</v>
      </c>
      <c r="AT454" s="138" t="s">
        <v>130</v>
      </c>
      <c r="AU454" s="138" t="s">
        <v>150</v>
      </c>
      <c r="AY454" s="16" t="s">
        <v>128</v>
      </c>
      <c r="BE454" s="139">
        <f>IF(N454="základní",J454,0)</f>
        <v>0</v>
      </c>
      <c r="BF454" s="139">
        <f>IF(N454="snížená",J454,0)</f>
        <v>0</v>
      </c>
      <c r="BG454" s="139">
        <f>IF(N454="zákl. přenesená",J454,0)</f>
        <v>0</v>
      </c>
      <c r="BH454" s="139">
        <f>IF(N454="sníž. přenesená",J454,0)</f>
        <v>0</v>
      </c>
      <c r="BI454" s="139">
        <f>IF(N454="nulová",J454,0)</f>
        <v>0</v>
      </c>
      <c r="BJ454" s="16" t="s">
        <v>22</v>
      </c>
      <c r="BK454" s="139">
        <f>ROUND(I454*H454,2)</f>
        <v>0</v>
      </c>
      <c r="BL454" s="16" t="s">
        <v>135</v>
      </c>
      <c r="BM454" s="138" t="s">
        <v>636</v>
      </c>
    </row>
    <row r="455" spans="2:65" s="1" customFormat="1">
      <c r="B455" s="32"/>
      <c r="D455" s="140" t="s">
        <v>137</v>
      </c>
      <c r="F455" s="141" t="s">
        <v>252</v>
      </c>
      <c r="I455" s="142"/>
      <c r="L455" s="32"/>
      <c r="M455" s="143"/>
      <c r="T455" s="51"/>
      <c r="AT455" s="16" t="s">
        <v>137</v>
      </c>
      <c r="AU455" s="16" t="s">
        <v>150</v>
      </c>
    </row>
    <row r="456" spans="2:65" s="12" customFormat="1">
      <c r="B456" s="144"/>
      <c r="D456" s="145" t="s">
        <v>139</v>
      </c>
      <c r="E456" s="146" t="s">
        <v>47</v>
      </c>
      <c r="F456" s="147" t="s">
        <v>140</v>
      </c>
      <c r="H456" s="146" t="s">
        <v>47</v>
      </c>
      <c r="I456" s="148"/>
      <c r="L456" s="144"/>
      <c r="M456" s="149"/>
      <c r="T456" s="150"/>
      <c r="AT456" s="146" t="s">
        <v>139</v>
      </c>
      <c r="AU456" s="146" t="s">
        <v>150</v>
      </c>
      <c r="AV456" s="12" t="s">
        <v>22</v>
      </c>
      <c r="AW456" s="12" t="s">
        <v>45</v>
      </c>
      <c r="AX456" s="12" t="s">
        <v>84</v>
      </c>
      <c r="AY456" s="146" t="s">
        <v>128</v>
      </c>
    </row>
    <row r="457" spans="2:65" s="12" customFormat="1">
      <c r="B457" s="144"/>
      <c r="D457" s="145" t="s">
        <v>139</v>
      </c>
      <c r="E457" s="146" t="s">
        <v>47</v>
      </c>
      <c r="F457" s="147" t="s">
        <v>637</v>
      </c>
      <c r="H457" s="146" t="s">
        <v>47</v>
      </c>
      <c r="I457" s="148"/>
      <c r="L457" s="144"/>
      <c r="M457" s="149"/>
      <c r="T457" s="150"/>
      <c r="AT457" s="146" t="s">
        <v>139</v>
      </c>
      <c r="AU457" s="146" t="s">
        <v>150</v>
      </c>
      <c r="AV457" s="12" t="s">
        <v>22</v>
      </c>
      <c r="AW457" s="12" t="s">
        <v>45</v>
      </c>
      <c r="AX457" s="12" t="s">
        <v>84</v>
      </c>
      <c r="AY457" s="146" t="s">
        <v>128</v>
      </c>
    </row>
    <row r="458" spans="2:65" s="13" customFormat="1">
      <c r="B458" s="151"/>
      <c r="D458" s="145" t="s">
        <v>139</v>
      </c>
      <c r="E458" s="152" t="s">
        <v>47</v>
      </c>
      <c r="F458" s="153" t="s">
        <v>612</v>
      </c>
      <c r="H458" s="154">
        <v>35.441000000000003</v>
      </c>
      <c r="I458" s="155"/>
      <c r="L458" s="151"/>
      <c r="M458" s="156"/>
      <c r="T458" s="157"/>
      <c r="AT458" s="152" t="s">
        <v>139</v>
      </c>
      <c r="AU458" s="152" t="s">
        <v>150</v>
      </c>
      <c r="AV458" s="13" t="s">
        <v>94</v>
      </c>
      <c r="AW458" s="13" t="s">
        <v>45</v>
      </c>
      <c r="AX458" s="13" t="s">
        <v>84</v>
      </c>
      <c r="AY458" s="152" t="s">
        <v>128</v>
      </c>
    </row>
    <row r="459" spans="2:65" s="12" customFormat="1">
      <c r="B459" s="144"/>
      <c r="D459" s="145" t="s">
        <v>139</v>
      </c>
      <c r="E459" s="146" t="s">
        <v>47</v>
      </c>
      <c r="F459" s="147" t="s">
        <v>638</v>
      </c>
      <c r="H459" s="146" t="s">
        <v>47</v>
      </c>
      <c r="I459" s="148"/>
      <c r="L459" s="144"/>
      <c r="M459" s="149"/>
      <c r="T459" s="150"/>
      <c r="AT459" s="146" t="s">
        <v>139</v>
      </c>
      <c r="AU459" s="146" t="s">
        <v>150</v>
      </c>
      <c r="AV459" s="12" t="s">
        <v>22</v>
      </c>
      <c r="AW459" s="12" t="s">
        <v>45</v>
      </c>
      <c r="AX459" s="12" t="s">
        <v>84</v>
      </c>
      <c r="AY459" s="146" t="s">
        <v>128</v>
      </c>
    </row>
    <row r="460" spans="2:65" s="13" customFormat="1">
      <c r="B460" s="151"/>
      <c r="D460" s="145" t="s">
        <v>139</v>
      </c>
      <c r="E460" s="152" t="s">
        <v>47</v>
      </c>
      <c r="F460" s="153" t="s">
        <v>614</v>
      </c>
      <c r="H460" s="154">
        <v>1.66</v>
      </c>
      <c r="I460" s="155"/>
      <c r="L460" s="151"/>
      <c r="M460" s="156"/>
      <c r="T460" s="157"/>
      <c r="AT460" s="152" t="s">
        <v>139</v>
      </c>
      <c r="AU460" s="152" t="s">
        <v>150</v>
      </c>
      <c r="AV460" s="13" t="s">
        <v>94</v>
      </c>
      <c r="AW460" s="13" t="s">
        <v>45</v>
      </c>
      <c r="AX460" s="13" t="s">
        <v>84</v>
      </c>
      <c r="AY460" s="152" t="s">
        <v>128</v>
      </c>
    </row>
    <row r="461" spans="2:65" s="12" customFormat="1">
      <c r="B461" s="144"/>
      <c r="D461" s="145" t="s">
        <v>139</v>
      </c>
      <c r="E461" s="146" t="s">
        <v>47</v>
      </c>
      <c r="F461" s="147" t="s">
        <v>639</v>
      </c>
      <c r="H461" s="146" t="s">
        <v>47</v>
      </c>
      <c r="I461" s="148"/>
      <c r="L461" s="144"/>
      <c r="M461" s="149"/>
      <c r="T461" s="150"/>
      <c r="AT461" s="146" t="s">
        <v>139</v>
      </c>
      <c r="AU461" s="146" t="s">
        <v>150</v>
      </c>
      <c r="AV461" s="12" t="s">
        <v>22</v>
      </c>
      <c r="AW461" s="12" t="s">
        <v>45</v>
      </c>
      <c r="AX461" s="12" t="s">
        <v>84</v>
      </c>
      <c r="AY461" s="146" t="s">
        <v>128</v>
      </c>
    </row>
    <row r="462" spans="2:65" s="13" customFormat="1">
      <c r="B462" s="151"/>
      <c r="D462" s="145" t="s">
        <v>139</v>
      </c>
      <c r="E462" s="152" t="s">
        <v>47</v>
      </c>
      <c r="F462" s="153" t="s">
        <v>616</v>
      </c>
      <c r="H462" s="154">
        <v>23.63</v>
      </c>
      <c r="I462" s="155"/>
      <c r="L462" s="151"/>
      <c r="M462" s="156"/>
      <c r="T462" s="157"/>
      <c r="AT462" s="152" t="s">
        <v>139</v>
      </c>
      <c r="AU462" s="152" t="s">
        <v>150</v>
      </c>
      <c r="AV462" s="13" t="s">
        <v>94</v>
      </c>
      <c r="AW462" s="13" t="s">
        <v>45</v>
      </c>
      <c r="AX462" s="13" t="s">
        <v>84</v>
      </c>
      <c r="AY462" s="152" t="s">
        <v>128</v>
      </c>
    </row>
    <row r="463" spans="2:65" s="12" customFormat="1" ht="22.5">
      <c r="B463" s="144"/>
      <c r="D463" s="145" t="s">
        <v>139</v>
      </c>
      <c r="E463" s="146" t="s">
        <v>47</v>
      </c>
      <c r="F463" s="147" t="s">
        <v>640</v>
      </c>
      <c r="H463" s="146" t="s">
        <v>47</v>
      </c>
      <c r="I463" s="148"/>
      <c r="L463" s="144"/>
      <c r="M463" s="149"/>
      <c r="T463" s="150"/>
      <c r="AT463" s="146" t="s">
        <v>139</v>
      </c>
      <c r="AU463" s="146" t="s">
        <v>150</v>
      </c>
      <c r="AV463" s="12" t="s">
        <v>22</v>
      </c>
      <c r="AW463" s="12" t="s">
        <v>45</v>
      </c>
      <c r="AX463" s="12" t="s">
        <v>84</v>
      </c>
      <c r="AY463" s="146" t="s">
        <v>128</v>
      </c>
    </row>
    <row r="464" spans="2:65" s="13" customFormat="1">
      <c r="B464" s="151"/>
      <c r="D464" s="145" t="s">
        <v>139</v>
      </c>
      <c r="E464" s="152" t="s">
        <v>47</v>
      </c>
      <c r="F464" s="153" t="s">
        <v>618</v>
      </c>
      <c r="H464" s="154">
        <v>15.199</v>
      </c>
      <c r="I464" s="155"/>
      <c r="L464" s="151"/>
      <c r="M464" s="156"/>
      <c r="T464" s="157"/>
      <c r="AT464" s="152" t="s">
        <v>139</v>
      </c>
      <c r="AU464" s="152" t="s">
        <v>150</v>
      </c>
      <c r="AV464" s="13" t="s">
        <v>94</v>
      </c>
      <c r="AW464" s="13" t="s">
        <v>45</v>
      </c>
      <c r="AX464" s="13" t="s">
        <v>84</v>
      </c>
      <c r="AY464" s="152" t="s">
        <v>128</v>
      </c>
    </row>
    <row r="465" spans="2:65" s="12" customFormat="1" ht="22.5">
      <c r="B465" s="144"/>
      <c r="D465" s="145" t="s">
        <v>139</v>
      </c>
      <c r="E465" s="146" t="s">
        <v>47</v>
      </c>
      <c r="F465" s="147" t="s">
        <v>641</v>
      </c>
      <c r="H465" s="146" t="s">
        <v>47</v>
      </c>
      <c r="I465" s="148"/>
      <c r="L465" s="144"/>
      <c r="M465" s="149"/>
      <c r="T465" s="150"/>
      <c r="AT465" s="146" t="s">
        <v>139</v>
      </c>
      <c r="AU465" s="146" t="s">
        <v>150</v>
      </c>
      <c r="AV465" s="12" t="s">
        <v>22</v>
      </c>
      <c r="AW465" s="12" t="s">
        <v>45</v>
      </c>
      <c r="AX465" s="12" t="s">
        <v>84</v>
      </c>
      <c r="AY465" s="146" t="s">
        <v>128</v>
      </c>
    </row>
    <row r="466" spans="2:65" s="13" customFormat="1">
      <c r="B466" s="151"/>
      <c r="D466" s="145" t="s">
        <v>139</v>
      </c>
      <c r="E466" s="152" t="s">
        <v>47</v>
      </c>
      <c r="F466" s="153" t="s">
        <v>620</v>
      </c>
      <c r="H466" s="154">
        <v>1.992</v>
      </c>
      <c r="I466" s="155"/>
      <c r="L466" s="151"/>
      <c r="M466" s="156"/>
      <c r="T466" s="157"/>
      <c r="AT466" s="152" t="s">
        <v>139</v>
      </c>
      <c r="AU466" s="152" t="s">
        <v>150</v>
      </c>
      <c r="AV466" s="13" t="s">
        <v>94</v>
      </c>
      <c r="AW466" s="13" t="s">
        <v>45</v>
      </c>
      <c r="AX466" s="13" t="s">
        <v>84</v>
      </c>
      <c r="AY466" s="152" t="s">
        <v>128</v>
      </c>
    </row>
    <row r="467" spans="2:65" s="12" customFormat="1" ht="22.5">
      <c r="B467" s="144"/>
      <c r="D467" s="145" t="s">
        <v>139</v>
      </c>
      <c r="E467" s="146" t="s">
        <v>47</v>
      </c>
      <c r="F467" s="147" t="s">
        <v>642</v>
      </c>
      <c r="H467" s="146" t="s">
        <v>47</v>
      </c>
      <c r="I467" s="148"/>
      <c r="L467" s="144"/>
      <c r="M467" s="149"/>
      <c r="T467" s="150"/>
      <c r="AT467" s="146" t="s">
        <v>139</v>
      </c>
      <c r="AU467" s="146" t="s">
        <v>150</v>
      </c>
      <c r="AV467" s="12" t="s">
        <v>22</v>
      </c>
      <c r="AW467" s="12" t="s">
        <v>45</v>
      </c>
      <c r="AX467" s="12" t="s">
        <v>84</v>
      </c>
      <c r="AY467" s="146" t="s">
        <v>128</v>
      </c>
    </row>
    <row r="468" spans="2:65" s="13" customFormat="1">
      <c r="B468" s="151"/>
      <c r="D468" s="145" t="s">
        <v>139</v>
      </c>
      <c r="E468" s="152" t="s">
        <v>47</v>
      </c>
      <c r="F468" s="153" t="s">
        <v>622</v>
      </c>
      <c r="H468" s="154">
        <v>0.39800000000000002</v>
      </c>
      <c r="I468" s="155"/>
      <c r="L468" s="151"/>
      <c r="M468" s="156"/>
      <c r="T468" s="157"/>
      <c r="AT468" s="152" t="s">
        <v>139</v>
      </c>
      <c r="AU468" s="152" t="s">
        <v>150</v>
      </c>
      <c r="AV468" s="13" t="s">
        <v>94</v>
      </c>
      <c r="AW468" s="13" t="s">
        <v>45</v>
      </c>
      <c r="AX468" s="13" t="s">
        <v>84</v>
      </c>
      <c r="AY468" s="152" t="s">
        <v>128</v>
      </c>
    </row>
    <row r="469" spans="2:65" s="12" customFormat="1" ht="22.5">
      <c r="B469" s="144"/>
      <c r="D469" s="145" t="s">
        <v>139</v>
      </c>
      <c r="E469" s="146" t="s">
        <v>47</v>
      </c>
      <c r="F469" s="147" t="s">
        <v>643</v>
      </c>
      <c r="H469" s="146" t="s">
        <v>47</v>
      </c>
      <c r="I469" s="148"/>
      <c r="L469" s="144"/>
      <c r="M469" s="149"/>
      <c r="T469" s="150"/>
      <c r="AT469" s="146" t="s">
        <v>139</v>
      </c>
      <c r="AU469" s="146" t="s">
        <v>150</v>
      </c>
      <c r="AV469" s="12" t="s">
        <v>22</v>
      </c>
      <c r="AW469" s="12" t="s">
        <v>45</v>
      </c>
      <c r="AX469" s="12" t="s">
        <v>84</v>
      </c>
      <c r="AY469" s="146" t="s">
        <v>128</v>
      </c>
    </row>
    <row r="470" spans="2:65" s="13" customFormat="1">
      <c r="B470" s="151"/>
      <c r="D470" s="145" t="s">
        <v>139</v>
      </c>
      <c r="E470" s="152" t="s">
        <v>47</v>
      </c>
      <c r="F470" s="153" t="s">
        <v>624</v>
      </c>
      <c r="H470" s="154">
        <v>9.1859999999999999</v>
      </c>
      <c r="I470" s="155"/>
      <c r="L470" s="151"/>
      <c r="M470" s="156"/>
      <c r="T470" s="157"/>
      <c r="AT470" s="152" t="s">
        <v>139</v>
      </c>
      <c r="AU470" s="152" t="s">
        <v>150</v>
      </c>
      <c r="AV470" s="13" t="s">
        <v>94</v>
      </c>
      <c r="AW470" s="13" t="s">
        <v>45</v>
      </c>
      <c r="AX470" s="13" t="s">
        <v>84</v>
      </c>
      <c r="AY470" s="152" t="s">
        <v>128</v>
      </c>
    </row>
    <row r="471" spans="2:65" s="14" customFormat="1">
      <c r="B471" s="158"/>
      <c r="D471" s="145" t="s">
        <v>139</v>
      </c>
      <c r="E471" s="159" t="s">
        <v>47</v>
      </c>
      <c r="F471" s="160" t="s">
        <v>159</v>
      </c>
      <c r="H471" s="161">
        <v>87.506</v>
      </c>
      <c r="I471" s="162"/>
      <c r="L471" s="158"/>
      <c r="M471" s="163"/>
      <c r="T471" s="164"/>
      <c r="AT471" s="159" t="s">
        <v>139</v>
      </c>
      <c r="AU471" s="159" t="s">
        <v>150</v>
      </c>
      <c r="AV471" s="14" t="s">
        <v>135</v>
      </c>
      <c r="AW471" s="14" t="s">
        <v>45</v>
      </c>
      <c r="AX471" s="14" t="s">
        <v>22</v>
      </c>
      <c r="AY471" s="159" t="s">
        <v>128</v>
      </c>
    </row>
    <row r="472" spans="2:65" s="1" customFormat="1" ht="44.25" customHeight="1">
      <c r="B472" s="32"/>
      <c r="C472" s="127" t="s">
        <v>644</v>
      </c>
      <c r="D472" s="127" t="s">
        <v>130</v>
      </c>
      <c r="E472" s="128" t="s">
        <v>255</v>
      </c>
      <c r="F472" s="129" t="s">
        <v>256</v>
      </c>
      <c r="G472" s="130" t="s">
        <v>236</v>
      </c>
      <c r="H472" s="131">
        <v>87.506</v>
      </c>
      <c r="I472" s="132"/>
      <c r="J472" s="133">
        <f>ROUND(I472*H472,2)</f>
        <v>0</v>
      </c>
      <c r="K472" s="129" t="s">
        <v>134</v>
      </c>
      <c r="L472" s="32"/>
      <c r="M472" s="134" t="s">
        <v>47</v>
      </c>
      <c r="N472" s="135" t="s">
        <v>55</v>
      </c>
      <c r="P472" s="136">
        <f>O472*H472</f>
        <v>0</v>
      </c>
      <c r="Q472" s="136">
        <v>0</v>
      </c>
      <c r="R472" s="136">
        <f>Q472*H472</f>
        <v>0</v>
      </c>
      <c r="S472" s="136">
        <v>0</v>
      </c>
      <c r="T472" s="137">
        <f>S472*H472</f>
        <v>0</v>
      </c>
      <c r="AR472" s="138" t="s">
        <v>135</v>
      </c>
      <c r="AT472" s="138" t="s">
        <v>130</v>
      </c>
      <c r="AU472" s="138" t="s">
        <v>150</v>
      </c>
      <c r="AY472" s="16" t="s">
        <v>128</v>
      </c>
      <c r="BE472" s="139">
        <f>IF(N472="základní",J472,0)</f>
        <v>0</v>
      </c>
      <c r="BF472" s="139">
        <f>IF(N472="snížená",J472,0)</f>
        <v>0</v>
      </c>
      <c r="BG472" s="139">
        <f>IF(N472="zákl. přenesená",J472,0)</f>
        <v>0</v>
      </c>
      <c r="BH472" s="139">
        <f>IF(N472="sníž. přenesená",J472,0)</f>
        <v>0</v>
      </c>
      <c r="BI472" s="139">
        <f>IF(N472="nulová",J472,0)</f>
        <v>0</v>
      </c>
      <c r="BJ472" s="16" t="s">
        <v>22</v>
      </c>
      <c r="BK472" s="139">
        <f>ROUND(I472*H472,2)</f>
        <v>0</v>
      </c>
      <c r="BL472" s="16" t="s">
        <v>135</v>
      </c>
      <c r="BM472" s="138" t="s">
        <v>645</v>
      </c>
    </row>
    <row r="473" spans="2:65" s="1" customFormat="1">
      <c r="B473" s="32"/>
      <c r="D473" s="140" t="s">
        <v>137</v>
      </c>
      <c r="F473" s="141" t="s">
        <v>258</v>
      </c>
      <c r="I473" s="142"/>
      <c r="L473" s="32"/>
      <c r="M473" s="143"/>
      <c r="T473" s="51"/>
      <c r="AT473" s="16" t="s">
        <v>137</v>
      </c>
      <c r="AU473" s="16" t="s">
        <v>150</v>
      </c>
    </row>
    <row r="474" spans="2:65" s="12" customFormat="1">
      <c r="B474" s="144"/>
      <c r="D474" s="145" t="s">
        <v>139</v>
      </c>
      <c r="E474" s="146" t="s">
        <v>47</v>
      </c>
      <c r="F474" s="147" t="s">
        <v>140</v>
      </c>
      <c r="H474" s="146" t="s">
        <v>47</v>
      </c>
      <c r="I474" s="148"/>
      <c r="L474" s="144"/>
      <c r="M474" s="149"/>
      <c r="T474" s="150"/>
      <c r="AT474" s="146" t="s">
        <v>139</v>
      </c>
      <c r="AU474" s="146" t="s">
        <v>150</v>
      </c>
      <c r="AV474" s="12" t="s">
        <v>22</v>
      </c>
      <c r="AW474" s="12" t="s">
        <v>45</v>
      </c>
      <c r="AX474" s="12" t="s">
        <v>84</v>
      </c>
      <c r="AY474" s="146" t="s">
        <v>128</v>
      </c>
    </row>
    <row r="475" spans="2:65" s="12" customFormat="1">
      <c r="B475" s="144"/>
      <c r="D475" s="145" t="s">
        <v>139</v>
      </c>
      <c r="E475" s="146" t="s">
        <v>47</v>
      </c>
      <c r="F475" s="147" t="s">
        <v>637</v>
      </c>
      <c r="H475" s="146" t="s">
        <v>47</v>
      </c>
      <c r="I475" s="148"/>
      <c r="L475" s="144"/>
      <c r="M475" s="149"/>
      <c r="T475" s="150"/>
      <c r="AT475" s="146" t="s">
        <v>139</v>
      </c>
      <c r="AU475" s="146" t="s">
        <v>150</v>
      </c>
      <c r="AV475" s="12" t="s">
        <v>22</v>
      </c>
      <c r="AW475" s="12" t="s">
        <v>45</v>
      </c>
      <c r="AX475" s="12" t="s">
        <v>84</v>
      </c>
      <c r="AY475" s="146" t="s">
        <v>128</v>
      </c>
    </row>
    <row r="476" spans="2:65" s="13" customFormat="1">
      <c r="B476" s="151"/>
      <c r="D476" s="145" t="s">
        <v>139</v>
      </c>
      <c r="E476" s="152" t="s">
        <v>47</v>
      </c>
      <c r="F476" s="153" t="s">
        <v>612</v>
      </c>
      <c r="H476" s="154">
        <v>35.441000000000003</v>
      </c>
      <c r="I476" s="155"/>
      <c r="L476" s="151"/>
      <c r="M476" s="156"/>
      <c r="T476" s="157"/>
      <c r="AT476" s="152" t="s">
        <v>139</v>
      </c>
      <c r="AU476" s="152" t="s">
        <v>150</v>
      </c>
      <c r="AV476" s="13" t="s">
        <v>94</v>
      </c>
      <c r="AW476" s="13" t="s">
        <v>45</v>
      </c>
      <c r="AX476" s="13" t="s">
        <v>84</v>
      </c>
      <c r="AY476" s="152" t="s">
        <v>128</v>
      </c>
    </row>
    <row r="477" spans="2:65" s="12" customFormat="1">
      <c r="B477" s="144"/>
      <c r="D477" s="145" t="s">
        <v>139</v>
      </c>
      <c r="E477" s="146" t="s">
        <v>47</v>
      </c>
      <c r="F477" s="147" t="s">
        <v>638</v>
      </c>
      <c r="H477" s="146" t="s">
        <v>47</v>
      </c>
      <c r="I477" s="148"/>
      <c r="L477" s="144"/>
      <c r="M477" s="149"/>
      <c r="T477" s="150"/>
      <c r="AT477" s="146" t="s">
        <v>139</v>
      </c>
      <c r="AU477" s="146" t="s">
        <v>150</v>
      </c>
      <c r="AV477" s="12" t="s">
        <v>22</v>
      </c>
      <c r="AW477" s="12" t="s">
        <v>45</v>
      </c>
      <c r="AX477" s="12" t="s">
        <v>84</v>
      </c>
      <c r="AY477" s="146" t="s">
        <v>128</v>
      </c>
    </row>
    <row r="478" spans="2:65" s="13" customFormat="1">
      <c r="B478" s="151"/>
      <c r="D478" s="145" t="s">
        <v>139</v>
      </c>
      <c r="E478" s="152" t="s">
        <v>47</v>
      </c>
      <c r="F478" s="153" t="s">
        <v>614</v>
      </c>
      <c r="H478" s="154">
        <v>1.66</v>
      </c>
      <c r="I478" s="155"/>
      <c r="L478" s="151"/>
      <c r="M478" s="156"/>
      <c r="T478" s="157"/>
      <c r="AT478" s="152" t="s">
        <v>139</v>
      </c>
      <c r="AU478" s="152" t="s">
        <v>150</v>
      </c>
      <c r="AV478" s="13" t="s">
        <v>94</v>
      </c>
      <c r="AW478" s="13" t="s">
        <v>45</v>
      </c>
      <c r="AX478" s="13" t="s">
        <v>84</v>
      </c>
      <c r="AY478" s="152" t="s">
        <v>128</v>
      </c>
    </row>
    <row r="479" spans="2:65" s="12" customFormat="1">
      <c r="B479" s="144"/>
      <c r="D479" s="145" t="s">
        <v>139</v>
      </c>
      <c r="E479" s="146" t="s">
        <v>47</v>
      </c>
      <c r="F479" s="147" t="s">
        <v>639</v>
      </c>
      <c r="H479" s="146" t="s">
        <v>47</v>
      </c>
      <c r="I479" s="148"/>
      <c r="L479" s="144"/>
      <c r="M479" s="149"/>
      <c r="T479" s="150"/>
      <c r="AT479" s="146" t="s">
        <v>139</v>
      </c>
      <c r="AU479" s="146" t="s">
        <v>150</v>
      </c>
      <c r="AV479" s="12" t="s">
        <v>22</v>
      </c>
      <c r="AW479" s="12" t="s">
        <v>45</v>
      </c>
      <c r="AX479" s="12" t="s">
        <v>84</v>
      </c>
      <c r="AY479" s="146" t="s">
        <v>128</v>
      </c>
    </row>
    <row r="480" spans="2:65" s="13" customFormat="1">
      <c r="B480" s="151"/>
      <c r="D480" s="145" t="s">
        <v>139</v>
      </c>
      <c r="E480" s="152" t="s">
        <v>47</v>
      </c>
      <c r="F480" s="153" t="s">
        <v>616</v>
      </c>
      <c r="H480" s="154">
        <v>23.63</v>
      </c>
      <c r="I480" s="155"/>
      <c r="L480" s="151"/>
      <c r="M480" s="156"/>
      <c r="T480" s="157"/>
      <c r="AT480" s="152" t="s">
        <v>139</v>
      </c>
      <c r="AU480" s="152" t="s">
        <v>150</v>
      </c>
      <c r="AV480" s="13" t="s">
        <v>94</v>
      </c>
      <c r="AW480" s="13" t="s">
        <v>45</v>
      </c>
      <c r="AX480" s="13" t="s">
        <v>84</v>
      </c>
      <c r="AY480" s="152" t="s">
        <v>128</v>
      </c>
    </row>
    <row r="481" spans="2:65" s="12" customFormat="1" ht="22.5">
      <c r="B481" s="144"/>
      <c r="D481" s="145" t="s">
        <v>139</v>
      </c>
      <c r="E481" s="146" t="s">
        <v>47</v>
      </c>
      <c r="F481" s="147" t="s">
        <v>640</v>
      </c>
      <c r="H481" s="146" t="s">
        <v>47</v>
      </c>
      <c r="I481" s="148"/>
      <c r="L481" s="144"/>
      <c r="M481" s="149"/>
      <c r="T481" s="150"/>
      <c r="AT481" s="146" t="s">
        <v>139</v>
      </c>
      <c r="AU481" s="146" t="s">
        <v>150</v>
      </c>
      <c r="AV481" s="12" t="s">
        <v>22</v>
      </c>
      <c r="AW481" s="12" t="s">
        <v>45</v>
      </c>
      <c r="AX481" s="12" t="s">
        <v>84</v>
      </c>
      <c r="AY481" s="146" t="s">
        <v>128</v>
      </c>
    </row>
    <row r="482" spans="2:65" s="13" customFormat="1">
      <c r="B482" s="151"/>
      <c r="D482" s="145" t="s">
        <v>139</v>
      </c>
      <c r="E482" s="152" t="s">
        <v>47</v>
      </c>
      <c r="F482" s="153" t="s">
        <v>618</v>
      </c>
      <c r="H482" s="154">
        <v>15.199</v>
      </c>
      <c r="I482" s="155"/>
      <c r="L482" s="151"/>
      <c r="M482" s="156"/>
      <c r="T482" s="157"/>
      <c r="AT482" s="152" t="s">
        <v>139</v>
      </c>
      <c r="AU482" s="152" t="s">
        <v>150</v>
      </c>
      <c r="AV482" s="13" t="s">
        <v>94</v>
      </c>
      <c r="AW482" s="13" t="s">
        <v>45</v>
      </c>
      <c r="AX482" s="13" t="s">
        <v>84</v>
      </c>
      <c r="AY482" s="152" t="s">
        <v>128</v>
      </c>
    </row>
    <row r="483" spans="2:65" s="12" customFormat="1" ht="22.5">
      <c r="B483" s="144"/>
      <c r="D483" s="145" t="s">
        <v>139</v>
      </c>
      <c r="E483" s="146" t="s">
        <v>47</v>
      </c>
      <c r="F483" s="147" t="s">
        <v>641</v>
      </c>
      <c r="H483" s="146" t="s">
        <v>47</v>
      </c>
      <c r="I483" s="148"/>
      <c r="L483" s="144"/>
      <c r="M483" s="149"/>
      <c r="T483" s="150"/>
      <c r="AT483" s="146" t="s">
        <v>139</v>
      </c>
      <c r="AU483" s="146" t="s">
        <v>150</v>
      </c>
      <c r="AV483" s="12" t="s">
        <v>22</v>
      </c>
      <c r="AW483" s="12" t="s">
        <v>45</v>
      </c>
      <c r="AX483" s="12" t="s">
        <v>84</v>
      </c>
      <c r="AY483" s="146" t="s">
        <v>128</v>
      </c>
    </row>
    <row r="484" spans="2:65" s="13" customFormat="1">
      <c r="B484" s="151"/>
      <c r="D484" s="145" t="s">
        <v>139</v>
      </c>
      <c r="E484" s="152" t="s">
        <v>47</v>
      </c>
      <c r="F484" s="153" t="s">
        <v>620</v>
      </c>
      <c r="H484" s="154">
        <v>1.992</v>
      </c>
      <c r="I484" s="155"/>
      <c r="L484" s="151"/>
      <c r="M484" s="156"/>
      <c r="T484" s="157"/>
      <c r="AT484" s="152" t="s">
        <v>139</v>
      </c>
      <c r="AU484" s="152" t="s">
        <v>150</v>
      </c>
      <c r="AV484" s="13" t="s">
        <v>94</v>
      </c>
      <c r="AW484" s="13" t="s">
        <v>45</v>
      </c>
      <c r="AX484" s="13" t="s">
        <v>84</v>
      </c>
      <c r="AY484" s="152" t="s">
        <v>128</v>
      </c>
    </row>
    <row r="485" spans="2:65" s="12" customFormat="1" ht="22.5">
      <c r="B485" s="144"/>
      <c r="D485" s="145" t="s">
        <v>139</v>
      </c>
      <c r="E485" s="146" t="s">
        <v>47</v>
      </c>
      <c r="F485" s="147" t="s">
        <v>642</v>
      </c>
      <c r="H485" s="146" t="s">
        <v>47</v>
      </c>
      <c r="I485" s="148"/>
      <c r="L485" s="144"/>
      <c r="M485" s="149"/>
      <c r="T485" s="150"/>
      <c r="AT485" s="146" t="s">
        <v>139</v>
      </c>
      <c r="AU485" s="146" t="s">
        <v>150</v>
      </c>
      <c r="AV485" s="12" t="s">
        <v>22</v>
      </c>
      <c r="AW485" s="12" t="s">
        <v>45</v>
      </c>
      <c r="AX485" s="12" t="s">
        <v>84</v>
      </c>
      <c r="AY485" s="146" t="s">
        <v>128</v>
      </c>
    </row>
    <row r="486" spans="2:65" s="13" customFormat="1">
      <c r="B486" s="151"/>
      <c r="D486" s="145" t="s">
        <v>139</v>
      </c>
      <c r="E486" s="152" t="s">
        <v>47</v>
      </c>
      <c r="F486" s="153" t="s">
        <v>622</v>
      </c>
      <c r="H486" s="154">
        <v>0.39800000000000002</v>
      </c>
      <c r="I486" s="155"/>
      <c r="L486" s="151"/>
      <c r="M486" s="156"/>
      <c r="T486" s="157"/>
      <c r="AT486" s="152" t="s">
        <v>139</v>
      </c>
      <c r="AU486" s="152" t="s">
        <v>150</v>
      </c>
      <c r="AV486" s="13" t="s">
        <v>94</v>
      </c>
      <c r="AW486" s="13" t="s">
        <v>45</v>
      </c>
      <c r="AX486" s="13" t="s">
        <v>84</v>
      </c>
      <c r="AY486" s="152" t="s">
        <v>128</v>
      </c>
    </row>
    <row r="487" spans="2:65" s="12" customFormat="1" ht="22.5">
      <c r="B487" s="144"/>
      <c r="D487" s="145" t="s">
        <v>139</v>
      </c>
      <c r="E487" s="146" t="s">
        <v>47</v>
      </c>
      <c r="F487" s="147" t="s">
        <v>643</v>
      </c>
      <c r="H487" s="146" t="s">
        <v>47</v>
      </c>
      <c r="I487" s="148"/>
      <c r="L487" s="144"/>
      <c r="M487" s="149"/>
      <c r="T487" s="150"/>
      <c r="AT487" s="146" t="s">
        <v>139</v>
      </c>
      <c r="AU487" s="146" t="s">
        <v>150</v>
      </c>
      <c r="AV487" s="12" t="s">
        <v>22</v>
      </c>
      <c r="AW487" s="12" t="s">
        <v>45</v>
      </c>
      <c r="AX487" s="12" t="s">
        <v>84</v>
      </c>
      <c r="AY487" s="146" t="s">
        <v>128</v>
      </c>
    </row>
    <row r="488" spans="2:65" s="13" customFormat="1">
      <c r="B488" s="151"/>
      <c r="D488" s="145" t="s">
        <v>139</v>
      </c>
      <c r="E488" s="152" t="s">
        <v>47</v>
      </c>
      <c r="F488" s="153" t="s">
        <v>624</v>
      </c>
      <c r="H488" s="154">
        <v>9.1859999999999999</v>
      </c>
      <c r="I488" s="155"/>
      <c r="L488" s="151"/>
      <c r="M488" s="156"/>
      <c r="T488" s="157"/>
      <c r="AT488" s="152" t="s">
        <v>139</v>
      </c>
      <c r="AU488" s="152" t="s">
        <v>150</v>
      </c>
      <c r="AV488" s="13" t="s">
        <v>94</v>
      </c>
      <c r="AW488" s="13" t="s">
        <v>45</v>
      </c>
      <c r="AX488" s="13" t="s">
        <v>84</v>
      </c>
      <c r="AY488" s="152" t="s">
        <v>128</v>
      </c>
    </row>
    <row r="489" spans="2:65" s="14" customFormat="1">
      <c r="B489" s="158"/>
      <c r="D489" s="145" t="s">
        <v>139</v>
      </c>
      <c r="E489" s="159" t="s">
        <v>47</v>
      </c>
      <c r="F489" s="160" t="s">
        <v>159</v>
      </c>
      <c r="H489" s="161">
        <v>87.506</v>
      </c>
      <c r="I489" s="162"/>
      <c r="L489" s="158"/>
      <c r="M489" s="163"/>
      <c r="T489" s="164"/>
      <c r="AT489" s="159" t="s">
        <v>139</v>
      </c>
      <c r="AU489" s="159" t="s">
        <v>150</v>
      </c>
      <c r="AV489" s="14" t="s">
        <v>135</v>
      </c>
      <c r="AW489" s="14" t="s">
        <v>45</v>
      </c>
      <c r="AX489" s="14" t="s">
        <v>22</v>
      </c>
      <c r="AY489" s="159" t="s">
        <v>128</v>
      </c>
    </row>
    <row r="490" spans="2:65" s="1" customFormat="1" ht="37.9" customHeight="1">
      <c r="B490" s="32"/>
      <c r="C490" s="127" t="s">
        <v>646</v>
      </c>
      <c r="D490" s="127" t="s">
        <v>130</v>
      </c>
      <c r="E490" s="128" t="s">
        <v>260</v>
      </c>
      <c r="F490" s="129" t="s">
        <v>261</v>
      </c>
      <c r="G490" s="130" t="s">
        <v>236</v>
      </c>
      <c r="H490" s="131">
        <v>338.709</v>
      </c>
      <c r="I490" s="132"/>
      <c r="J490" s="133">
        <f>ROUND(I490*H490,2)</f>
        <v>0</v>
      </c>
      <c r="K490" s="129" t="s">
        <v>134</v>
      </c>
      <c r="L490" s="32"/>
      <c r="M490" s="134" t="s">
        <v>47</v>
      </c>
      <c r="N490" s="135" t="s">
        <v>55</v>
      </c>
      <c r="P490" s="136">
        <f>O490*H490</f>
        <v>0</v>
      </c>
      <c r="Q490" s="136">
        <v>0</v>
      </c>
      <c r="R490" s="136">
        <f>Q490*H490</f>
        <v>0</v>
      </c>
      <c r="S490" s="136">
        <v>0</v>
      </c>
      <c r="T490" s="137">
        <f>S490*H490</f>
        <v>0</v>
      </c>
      <c r="AR490" s="138" t="s">
        <v>135</v>
      </c>
      <c r="AT490" s="138" t="s">
        <v>130</v>
      </c>
      <c r="AU490" s="138" t="s">
        <v>150</v>
      </c>
      <c r="AY490" s="16" t="s">
        <v>128</v>
      </c>
      <c r="BE490" s="139">
        <f>IF(N490="základní",J490,0)</f>
        <v>0</v>
      </c>
      <c r="BF490" s="139">
        <f>IF(N490="snížená",J490,0)</f>
        <v>0</v>
      </c>
      <c r="BG490" s="139">
        <f>IF(N490="zákl. přenesená",J490,0)</f>
        <v>0</v>
      </c>
      <c r="BH490" s="139">
        <f>IF(N490="sníž. přenesená",J490,0)</f>
        <v>0</v>
      </c>
      <c r="BI490" s="139">
        <f>IF(N490="nulová",J490,0)</f>
        <v>0</v>
      </c>
      <c r="BJ490" s="16" t="s">
        <v>22</v>
      </c>
      <c r="BK490" s="139">
        <f>ROUND(I490*H490,2)</f>
        <v>0</v>
      </c>
      <c r="BL490" s="16" t="s">
        <v>135</v>
      </c>
      <c r="BM490" s="138" t="s">
        <v>647</v>
      </c>
    </row>
    <row r="491" spans="2:65" s="1" customFormat="1">
      <c r="B491" s="32"/>
      <c r="D491" s="140" t="s">
        <v>137</v>
      </c>
      <c r="F491" s="141" t="s">
        <v>263</v>
      </c>
      <c r="I491" s="142"/>
      <c r="L491" s="32"/>
      <c r="M491" s="143"/>
      <c r="T491" s="51"/>
      <c r="AT491" s="16" t="s">
        <v>137</v>
      </c>
      <c r="AU491" s="16" t="s">
        <v>150</v>
      </c>
    </row>
    <row r="492" spans="2:65" s="12" customFormat="1">
      <c r="B492" s="144"/>
      <c r="D492" s="145" t="s">
        <v>139</v>
      </c>
      <c r="E492" s="146" t="s">
        <v>47</v>
      </c>
      <c r="F492" s="147" t="s">
        <v>140</v>
      </c>
      <c r="H492" s="146" t="s">
        <v>47</v>
      </c>
      <c r="I492" s="148"/>
      <c r="L492" s="144"/>
      <c r="M492" s="149"/>
      <c r="T492" s="150"/>
      <c r="AT492" s="146" t="s">
        <v>139</v>
      </c>
      <c r="AU492" s="146" t="s">
        <v>150</v>
      </c>
      <c r="AV492" s="12" t="s">
        <v>22</v>
      </c>
      <c r="AW492" s="12" t="s">
        <v>45</v>
      </c>
      <c r="AX492" s="12" t="s">
        <v>84</v>
      </c>
      <c r="AY492" s="146" t="s">
        <v>128</v>
      </c>
    </row>
    <row r="493" spans="2:65" s="12" customFormat="1" ht="22.5">
      <c r="B493" s="144"/>
      <c r="D493" s="145" t="s">
        <v>139</v>
      </c>
      <c r="E493" s="146" t="s">
        <v>47</v>
      </c>
      <c r="F493" s="147" t="s">
        <v>648</v>
      </c>
      <c r="H493" s="146" t="s">
        <v>47</v>
      </c>
      <c r="I493" s="148"/>
      <c r="L493" s="144"/>
      <c r="M493" s="149"/>
      <c r="T493" s="150"/>
      <c r="AT493" s="146" t="s">
        <v>139</v>
      </c>
      <c r="AU493" s="146" t="s">
        <v>150</v>
      </c>
      <c r="AV493" s="12" t="s">
        <v>22</v>
      </c>
      <c r="AW493" s="12" t="s">
        <v>45</v>
      </c>
      <c r="AX493" s="12" t="s">
        <v>84</v>
      </c>
      <c r="AY493" s="146" t="s">
        <v>128</v>
      </c>
    </row>
    <row r="494" spans="2:65" s="13" customFormat="1">
      <c r="B494" s="151"/>
      <c r="D494" s="145" t="s">
        <v>139</v>
      </c>
      <c r="E494" s="152" t="s">
        <v>47</v>
      </c>
      <c r="F494" s="153" t="s">
        <v>649</v>
      </c>
      <c r="H494" s="154">
        <v>7.415</v>
      </c>
      <c r="I494" s="155"/>
      <c r="L494" s="151"/>
      <c r="M494" s="156"/>
      <c r="T494" s="157"/>
      <c r="AT494" s="152" t="s">
        <v>139</v>
      </c>
      <c r="AU494" s="152" t="s">
        <v>150</v>
      </c>
      <c r="AV494" s="13" t="s">
        <v>94</v>
      </c>
      <c r="AW494" s="13" t="s">
        <v>45</v>
      </c>
      <c r="AX494" s="13" t="s">
        <v>84</v>
      </c>
      <c r="AY494" s="152" t="s">
        <v>128</v>
      </c>
    </row>
    <row r="495" spans="2:65" s="12" customFormat="1" ht="22.5">
      <c r="B495" s="144"/>
      <c r="D495" s="145" t="s">
        <v>139</v>
      </c>
      <c r="E495" s="146" t="s">
        <v>47</v>
      </c>
      <c r="F495" s="147" t="s">
        <v>650</v>
      </c>
      <c r="H495" s="146" t="s">
        <v>47</v>
      </c>
      <c r="I495" s="148"/>
      <c r="L495" s="144"/>
      <c r="M495" s="149"/>
      <c r="T495" s="150"/>
      <c r="AT495" s="146" t="s">
        <v>139</v>
      </c>
      <c r="AU495" s="146" t="s">
        <v>150</v>
      </c>
      <c r="AV495" s="12" t="s">
        <v>22</v>
      </c>
      <c r="AW495" s="12" t="s">
        <v>45</v>
      </c>
      <c r="AX495" s="12" t="s">
        <v>84</v>
      </c>
      <c r="AY495" s="146" t="s">
        <v>128</v>
      </c>
    </row>
    <row r="496" spans="2:65" s="13" customFormat="1">
      <c r="B496" s="151"/>
      <c r="D496" s="145" t="s">
        <v>139</v>
      </c>
      <c r="E496" s="152" t="s">
        <v>47</v>
      </c>
      <c r="F496" s="153" t="s">
        <v>651</v>
      </c>
      <c r="H496" s="154">
        <v>224.5</v>
      </c>
      <c r="I496" s="155"/>
      <c r="L496" s="151"/>
      <c r="M496" s="156"/>
      <c r="T496" s="157"/>
      <c r="AT496" s="152" t="s">
        <v>139</v>
      </c>
      <c r="AU496" s="152" t="s">
        <v>150</v>
      </c>
      <c r="AV496" s="13" t="s">
        <v>94</v>
      </c>
      <c r="AW496" s="13" t="s">
        <v>45</v>
      </c>
      <c r="AX496" s="13" t="s">
        <v>84</v>
      </c>
      <c r="AY496" s="152" t="s">
        <v>128</v>
      </c>
    </row>
    <row r="497" spans="2:65" s="12" customFormat="1" ht="22.5">
      <c r="B497" s="144"/>
      <c r="D497" s="145" t="s">
        <v>139</v>
      </c>
      <c r="E497" s="146" t="s">
        <v>47</v>
      </c>
      <c r="F497" s="147" t="s">
        <v>652</v>
      </c>
      <c r="H497" s="146" t="s">
        <v>47</v>
      </c>
      <c r="I497" s="148"/>
      <c r="L497" s="144"/>
      <c r="M497" s="149"/>
      <c r="T497" s="150"/>
      <c r="AT497" s="146" t="s">
        <v>139</v>
      </c>
      <c r="AU497" s="146" t="s">
        <v>150</v>
      </c>
      <c r="AV497" s="12" t="s">
        <v>22</v>
      </c>
      <c r="AW497" s="12" t="s">
        <v>45</v>
      </c>
      <c r="AX497" s="12" t="s">
        <v>84</v>
      </c>
      <c r="AY497" s="146" t="s">
        <v>128</v>
      </c>
    </row>
    <row r="498" spans="2:65" s="13" customFormat="1">
      <c r="B498" s="151"/>
      <c r="D498" s="145" t="s">
        <v>139</v>
      </c>
      <c r="E498" s="152" t="s">
        <v>47</v>
      </c>
      <c r="F498" s="153" t="s">
        <v>653</v>
      </c>
      <c r="H498" s="154">
        <v>91.671000000000006</v>
      </c>
      <c r="I498" s="155"/>
      <c r="L498" s="151"/>
      <c r="M498" s="156"/>
      <c r="T498" s="157"/>
      <c r="AT498" s="152" t="s">
        <v>139</v>
      </c>
      <c r="AU498" s="152" t="s">
        <v>150</v>
      </c>
      <c r="AV498" s="13" t="s">
        <v>94</v>
      </c>
      <c r="AW498" s="13" t="s">
        <v>45</v>
      </c>
      <c r="AX498" s="13" t="s">
        <v>84</v>
      </c>
      <c r="AY498" s="152" t="s">
        <v>128</v>
      </c>
    </row>
    <row r="499" spans="2:65" s="12" customFormat="1" ht="22.5">
      <c r="B499" s="144"/>
      <c r="D499" s="145" t="s">
        <v>139</v>
      </c>
      <c r="E499" s="146" t="s">
        <v>47</v>
      </c>
      <c r="F499" s="147" t="s">
        <v>654</v>
      </c>
      <c r="H499" s="146" t="s">
        <v>47</v>
      </c>
      <c r="I499" s="148"/>
      <c r="L499" s="144"/>
      <c r="M499" s="149"/>
      <c r="T499" s="150"/>
      <c r="AT499" s="146" t="s">
        <v>139</v>
      </c>
      <c r="AU499" s="146" t="s">
        <v>150</v>
      </c>
      <c r="AV499" s="12" t="s">
        <v>22</v>
      </c>
      <c r="AW499" s="12" t="s">
        <v>45</v>
      </c>
      <c r="AX499" s="12" t="s">
        <v>84</v>
      </c>
      <c r="AY499" s="146" t="s">
        <v>128</v>
      </c>
    </row>
    <row r="500" spans="2:65" s="13" customFormat="1">
      <c r="B500" s="151"/>
      <c r="D500" s="145" t="s">
        <v>139</v>
      </c>
      <c r="E500" s="152" t="s">
        <v>47</v>
      </c>
      <c r="F500" s="153" t="s">
        <v>655</v>
      </c>
      <c r="H500" s="154">
        <v>14.725</v>
      </c>
      <c r="I500" s="155"/>
      <c r="L500" s="151"/>
      <c r="M500" s="156"/>
      <c r="T500" s="157"/>
      <c r="AT500" s="152" t="s">
        <v>139</v>
      </c>
      <c r="AU500" s="152" t="s">
        <v>150</v>
      </c>
      <c r="AV500" s="13" t="s">
        <v>94</v>
      </c>
      <c r="AW500" s="13" t="s">
        <v>45</v>
      </c>
      <c r="AX500" s="13" t="s">
        <v>84</v>
      </c>
      <c r="AY500" s="152" t="s">
        <v>128</v>
      </c>
    </row>
    <row r="501" spans="2:65" s="12" customFormat="1" ht="22.5">
      <c r="B501" s="144"/>
      <c r="D501" s="145" t="s">
        <v>139</v>
      </c>
      <c r="E501" s="146" t="s">
        <v>47</v>
      </c>
      <c r="F501" s="147" t="s">
        <v>656</v>
      </c>
      <c r="H501" s="146" t="s">
        <v>47</v>
      </c>
      <c r="I501" s="148"/>
      <c r="L501" s="144"/>
      <c r="M501" s="149"/>
      <c r="T501" s="150"/>
      <c r="AT501" s="146" t="s">
        <v>139</v>
      </c>
      <c r="AU501" s="146" t="s">
        <v>150</v>
      </c>
      <c r="AV501" s="12" t="s">
        <v>22</v>
      </c>
      <c r="AW501" s="12" t="s">
        <v>45</v>
      </c>
      <c r="AX501" s="12" t="s">
        <v>84</v>
      </c>
      <c r="AY501" s="146" t="s">
        <v>128</v>
      </c>
    </row>
    <row r="502" spans="2:65" s="13" customFormat="1">
      <c r="B502" s="151"/>
      <c r="D502" s="145" t="s">
        <v>139</v>
      </c>
      <c r="E502" s="152" t="s">
        <v>47</v>
      </c>
      <c r="F502" s="153" t="s">
        <v>622</v>
      </c>
      <c r="H502" s="154">
        <v>0.39800000000000002</v>
      </c>
      <c r="I502" s="155"/>
      <c r="L502" s="151"/>
      <c r="M502" s="156"/>
      <c r="T502" s="157"/>
      <c r="AT502" s="152" t="s">
        <v>139</v>
      </c>
      <c r="AU502" s="152" t="s">
        <v>150</v>
      </c>
      <c r="AV502" s="13" t="s">
        <v>94</v>
      </c>
      <c r="AW502" s="13" t="s">
        <v>45</v>
      </c>
      <c r="AX502" s="13" t="s">
        <v>84</v>
      </c>
      <c r="AY502" s="152" t="s">
        <v>128</v>
      </c>
    </row>
    <row r="503" spans="2:65" s="14" customFormat="1">
      <c r="B503" s="158"/>
      <c r="D503" s="145" t="s">
        <v>139</v>
      </c>
      <c r="E503" s="159" t="s">
        <v>47</v>
      </c>
      <c r="F503" s="160" t="s">
        <v>159</v>
      </c>
      <c r="H503" s="161">
        <v>338.70900000000006</v>
      </c>
      <c r="I503" s="162"/>
      <c r="L503" s="158"/>
      <c r="M503" s="163"/>
      <c r="T503" s="164"/>
      <c r="AT503" s="159" t="s">
        <v>139</v>
      </c>
      <c r="AU503" s="159" t="s">
        <v>150</v>
      </c>
      <c r="AV503" s="14" t="s">
        <v>135</v>
      </c>
      <c r="AW503" s="14" t="s">
        <v>45</v>
      </c>
      <c r="AX503" s="14" t="s">
        <v>22</v>
      </c>
      <c r="AY503" s="159" t="s">
        <v>128</v>
      </c>
    </row>
    <row r="504" spans="2:65" s="1" customFormat="1" ht="49.15" customHeight="1">
      <c r="B504" s="32"/>
      <c r="C504" s="127" t="s">
        <v>657</v>
      </c>
      <c r="D504" s="127" t="s">
        <v>130</v>
      </c>
      <c r="E504" s="128" t="s">
        <v>268</v>
      </c>
      <c r="F504" s="129" t="s">
        <v>269</v>
      </c>
      <c r="G504" s="130" t="s">
        <v>236</v>
      </c>
      <c r="H504" s="131">
        <v>2709.6759999999999</v>
      </c>
      <c r="I504" s="132"/>
      <c r="J504" s="133">
        <f>ROUND(I504*H504,2)</f>
        <v>0</v>
      </c>
      <c r="K504" s="129" t="s">
        <v>134</v>
      </c>
      <c r="L504" s="32"/>
      <c r="M504" s="134" t="s">
        <v>47</v>
      </c>
      <c r="N504" s="135" t="s">
        <v>55</v>
      </c>
      <c r="P504" s="136">
        <f>O504*H504</f>
        <v>0</v>
      </c>
      <c r="Q504" s="136">
        <v>0</v>
      </c>
      <c r="R504" s="136">
        <f>Q504*H504</f>
        <v>0</v>
      </c>
      <c r="S504" s="136">
        <v>0</v>
      </c>
      <c r="T504" s="137">
        <f>S504*H504</f>
        <v>0</v>
      </c>
      <c r="AR504" s="138" t="s">
        <v>135</v>
      </c>
      <c r="AT504" s="138" t="s">
        <v>130</v>
      </c>
      <c r="AU504" s="138" t="s">
        <v>150</v>
      </c>
      <c r="AY504" s="16" t="s">
        <v>128</v>
      </c>
      <c r="BE504" s="139">
        <f>IF(N504="základní",J504,0)</f>
        <v>0</v>
      </c>
      <c r="BF504" s="139">
        <f>IF(N504="snížená",J504,0)</f>
        <v>0</v>
      </c>
      <c r="BG504" s="139">
        <f>IF(N504="zákl. přenesená",J504,0)</f>
        <v>0</v>
      </c>
      <c r="BH504" s="139">
        <f>IF(N504="sníž. přenesená",J504,0)</f>
        <v>0</v>
      </c>
      <c r="BI504" s="139">
        <f>IF(N504="nulová",J504,0)</f>
        <v>0</v>
      </c>
      <c r="BJ504" s="16" t="s">
        <v>22</v>
      </c>
      <c r="BK504" s="139">
        <f>ROUND(I504*H504,2)</f>
        <v>0</v>
      </c>
      <c r="BL504" s="16" t="s">
        <v>135</v>
      </c>
      <c r="BM504" s="138" t="s">
        <v>658</v>
      </c>
    </row>
    <row r="505" spans="2:65" s="1" customFormat="1">
      <c r="B505" s="32"/>
      <c r="D505" s="140" t="s">
        <v>137</v>
      </c>
      <c r="F505" s="141" t="s">
        <v>271</v>
      </c>
      <c r="I505" s="142"/>
      <c r="L505" s="32"/>
      <c r="M505" s="143"/>
      <c r="T505" s="51"/>
      <c r="AT505" s="16" t="s">
        <v>137</v>
      </c>
      <c r="AU505" s="16" t="s">
        <v>150</v>
      </c>
    </row>
    <row r="506" spans="2:65" s="12" customFormat="1">
      <c r="B506" s="144"/>
      <c r="D506" s="145" t="s">
        <v>139</v>
      </c>
      <c r="E506" s="146" t="s">
        <v>47</v>
      </c>
      <c r="F506" s="147" t="s">
        <v>140</v>
      </c>
      <c r="H506" s="146" t="s">
        <v>47</v>
      </c>
      <c r="I506" s="148"/>
      <c r="L506" s="144"/>
      <c r="M506" s="149"/>
      <c r="T506" s="150"/>
      <c r="AT506" s="146" t="s">
        <v>139</v>
      </c>
      <c r="AU506" s="146" t="s">
        <v>150</v>
      </c>
      <c r="AV506" s="12" t="s">
        <v>22</v>
      </c>
      <c r="AW506" s="12" t="s">
        <v>45</v>
      </c>
      <c r="AX506" s="12" t="s">
        <v>84</v>
      </c>
      <c r="AY506" s="146" t="s">
        <v>128</v>
      </c>
    </row>
    <row r="507" spans="2:65" s="12" customFormat="1">
      <c r="B507" s="144"/>
      <c r="D507" s="145" t="s">
        <v>139</v>
      </c>
      <c r="E507" s="146" t="s">
        <v>47</v>
      </c>
      <c r="F507" s="147" t="s">
        <v>627</v>
      </c>
      <c r="H507" s="146" t="s">
        <v>47</v>
      </c>
      <c r="I507" s="148"/>
      <c r="L507" s="144"/>
      <c r="M507" s="149"/>
      <c r="T507" s="150"/>
      <c r="AT507" s="146" t="s">
        <v>139</v>
      </c>
      <c r="AU507" s="146" t="s">
        <v>150</v>
      </c>
      <c r="AV507" s="12" t="s">
        <v>22</v>
      </c>
      <c r="AW507" s="12" t="s">
        <v>45</v>
      </c>
      <c r="AX507" s="12" t="s">
        <v>84</v>
      </c>
      <c r="AY507" s="146" t="s">
        <v>128</v>
      </c>
    </row>
    <row r="508" spans="2:65" s="12" customFormat="1" ht="22.5">
      <c r="B508" s="144"/>
      <c r="D508" s="145" t="s">
        <v>139</v>
      </c>
      <c r="E508" s="146" t="s">
        <v>47</v>
      </c>
      <c r="F508" s="147" t="s">
        <v>648</v>
      </c>
      <c r="H508" s="146" t="s">
        <v>47</v>
      </c>
      <c r="I508" s="148"/>
      <c r="L508" s="144"/>
      <c r="M508" s="149"/>
      <c r="T508" s="150"/>
      <c r="AT508" s="146" t="s">
        <v>139</v>
      </c>
      <c r="AU508" s="146" t="s">
        <v>150</v>
      </c>
      <c r="AV508" s="12" t="s">
        <v>22</v>
      </c>
      <c r="AW508" s="12" t="s">
        <v>45</v>
      </c>
      <c r="AX508" s="12" t="s">
        <v>84</v>
      </c>
      <c r="AY508" s="146" t="s">
        <v>128</v>
      </c>
    </row>
    <row r="509" spans="2:65" s="13" customFormat="1">
      <c r="B509" s="151"/>
      <c r="D509" s="145" t="s">
        <v>139</v>
      </c>
      <c r="E509" s="152" t="s">
        <v>47</v>
      </c>
      <c r="F509" s="153" t="s">
        <v>659</v>
      </c>
      <c r="H509" s="154">
        <v>59.320999999999998</v>
      </c>
      <c r="I509" s="155"/>
      <c r="L509" s="151"/>
      <c r="M509" s="156"/>
      <c r="T509" s="157"/>
      <c r="AT509" s="152" t="s">
        <v>139</v>
      </c>
      <c r="AU509" s="152" t="s">
        <v>150</v>
      </c>
      <c r="AV509" s="13" t="s">
        <v>94</v>
      </c>
      <c r="AW509" s="13" t="s">
        <v>45</v>
      </c>
      <c r="AX509" s="13" t="s">
        <v>84</v>
      </c>
      <c r="AY509" s="152" t="s">
        <v>128</v>
      </c>
    </row>
    <row r="510" spans="2:65" s="12" customFormat="1" ht="22.5">
      <c r="B510" s="144"/>
      <c r="D510" s="145" t="s">
        <v>139</v>
      </c>
      <c r="E510" s="146" t="s">
        <v>47</v>
      </c>
      <c r="F510" s="147" t="s">
        <v>650</v>
      </c>
      <c r="H510" s="146" t="s">
        <v>47</v>
      </c>
      <c r="I510" s="148"/>
      <c r="L510" s="144"/>
      <c r="M510" s="149"/>
      <c r="T510" s="150"/>
      <c r="AT510" s="146" t="s">
        <v>139</v>
      </c>
      <c r="AU510" s="146" t="s">
        <v>150</v>
      </c>
      <c r="AV510" s="12" t="s">
        <v>22</v>
      </c>
      <c r="AW510" s="12" t="s">
        <v>45</v>
      </c>
      <c r="AX510" s="12" t="s">
        <v>84</v>
      </c>
      <c r="AY510" s="146" t="s">
        <v>128</v>
      </c>
    </row>
    <row r="511" spans="2:65" s="13" customFormat="1">
      <c r="B511" s="151"/>
      <c r="D511" s="145" t="s">
        <v>139</v>
      </c>
      <c r="E511" s="152" t="s">
        <v>47</v>
      </c>
      <c r="F511" s="153" t="s">
        <v>660</v>
      </c>
      <c r="H511" s="154">
        <v>1796</v>
      </c>
      <c r="I511" s="155"/>
      <c r="L511" s="151"/>
      <c r="M511" s="156"/>
      <c r="T511" s="157"/>
      <c r="AT511" s="152" t="s">
        <v>139</v>
      </c>
      <c r="AU511" s="152" t="s">
        <v>150</v>
      </c>
      <c r="AV511" s="13" t="s">
        <v>94</v>
      </c>
      <c r="AW511" s="13" t="s">
        <v>45</v>
      </c>
      <c r="AX511" s="13" t="s">
        <v>84</v>
      </c>
      <c r="AY511" s="152" t="s">
        <v>128</v>
      </c>
    </row>
    <row r="512" spans="2:65" s="12" customFormat="1" ht="22.5">
      <c r="B512" s="144"/>
      <c r="D512" s="145" t="s">
        <v>139</v>
      </c>
      <c r="E512" s="146" t="s">
        <v>47</v>
      </c>
      <c r="F512" s="147" t="s">
        <v>652</v>
      </c>
      <c r="H512" s="146" t="s">
        <v>47</v>
      </c>
      <c r="I512" s="148"/>
      <c r="L512" s="144"/>
      <c r="M512" s="149"/>
      <c r="T512" s="150"/>
      <c r="AT512" s="146" t="s">
        <v>139</v>
      </c>
      <c r="AU512" s="146" t="s">
        <v>150</v>
      </c>
      <c r="AV512" s="12" t="s">
        <v>22</v>
      </c>
      <c r="AW512" s="12" t="s">
        <v>45</v>
      </c>
      <c r="AX512" s="12" t="s">
        <v>84</v>
      </c>
      <c r="AY512" s="146" t="s">
        <v>128</v>
      </c>
    </row>
    <row r="513" spans="2:65" s="13" customFormat="1">
      <c r="B513" s="151"/>
      <c r="D513" s="145" t="s">
        <v>139</v>
      </c>
      <c r="E513" s="152" t="s">
        <v>47</v>
      </c>
      <c r="F513" s="153" t="s">
        <v>661</v>
      </c>
      <c r="H513" s="154">
        <v>733.36800000000005</v>
      </c>
      <c r="I513" s="155"/>
      <c r="L513" s="151"/>
      <c r="M513" s="156"/>
      <c r="T513" s="157"/>
      <c r="AT513" s="152" t="s">
        <v>139</v>
      </c>
      <c r="AU513" s="152" t="s">
        <v>150</v>
      </c>
      <c r="AV513" s="13" t="s">
        <v>94</v>
      </c>
      <c r="AW513" s="13" t="s">
        <v>45</v>
      </c>
      <c r="AX513" s="13" t="s">
        <v>84</v>
      </c>
      <c r="AY513" s="152" t="s">
        <v>128</v>
      </c>
    </row>
    <row r="514" spans="2:65" s="12" customFormat="1" ht="22.5">
      <c r="B514" s="144"/>
      <c r="D514" s="145" t="s">
        <v>139</v>
      </c>
      <c r="E514" s="146" t="s">
        <v>47</v>
      </c>
      <c r="F514" s="147" t="s">
        <v>654</v>
      </c>
      <c r="H514" s="146" t="s">
        <v>47</v>
      </c>
      <c r="I514" s="148"/>
      <c r="L514" s="144"/>
      <c r="M514" s="149"/>
      <c r="T514" s="150"/>
      <c r="AT514" s="146" t="s">
        <v>139</v>
      </c>
      <c r="AU514" s="146" t="s">
        <v>150</v>
      </c>
      <c r="AV514" s="12" t="s">
        <v>22</v>
      </c>
      <c r="AW514" s="12" t="s">
        <v>45</v>
      </c>
      <c r="AX514" s="12" t="s">
        <v>84</v>
      </c>
      <c r="AY514" s="146" t="s">
        <v>128</v>
      </c>
    </row>
    <row r="515" spans="2:65" s="13" customFormat="1">
      <c r="B515" s="151"/>
      <c r="D515" s="145" t="s">
        <v>139</v>
      </c>
      <c r="E515" s="152" t="s">
        <v>47</v>
      </c>
      <c r="F515" s="153" t="s">
        <v>662</v>
      </c>
      <c r="H515" s="154">
        <v>117.8</v>
      </c>
      <c r="I515" s="155"/>
      <c r="L515" s="151"/>
      <c r="M515" s="156"/>
      <c r="T515" s="157"/>
      <c r="AT515" s="152" t="s">
        <v>139</v>
      </c>
      <c r="AU515" s="152" t="s">
        <v>150</v>
      </c>
      <c r="AV515" s="13" t="s">
        <v>94</v>
      </c>
      <c r="AW515" s="13" t="s">
        <v>45</v>
      </c>
      <c r="AX515" s="13" t="s">
        <v>84</v>
      </c>
      <c r="AY515" s="152" t="s">
        <v>128</v>
      </c>
    </row>
    <row r="516" spans="2:65" s="12" customFormat="1" ht="22.5">
      <c r="B516" s="144"/>
      <c r="D516" s="145" t="s">
        <v>139</v>
      </c>
      <c r="E516" s="146" t="s">
        <v>47</v>
      </c>
      <c r="F516" s="147" t="s">
        <v>656</v>
      </c>
      <c r="H516" s="146" t="s">
        <v>47</v>
      </c>
      <c r="I516" s="148"/>
      <c r="L516" s="144"/>
      <c r="M516" s="149"/>
      <c r="T516" s="150"/>
      <c r="AT516" s="146" t="s">
        <v>139</v>
      </c>
      <c r="AU516" s="146" t="s">
        <v>150</v>
      </c>
      <c r="AV516" s="12" t="s">
        <v>22</v>
      </c>
      <c r="AW516" s="12" t="s">
        <v>45</v>
      </c>
      <c r="AX516" s="12" t="s">
        <v>84</v>
      </c>
      <c r="AY516" s="146" t="s">
        <v>128</v>
      </c>
    </row>
    <row r="517" spans="2:65" s="13" customFormat="1">
      <c r="B517" s="151"/>
      <c r="D517" s="145" t="s">
        <v>139</v>
      </c>
      <c r="E517" s="152" t="s">
        <v>47</v>
      </c>
      <c r="F517" s="153" t="s">
        <v>633</v>
      </c>
      <c r="H517" s="154">
        <v>3.1869999999999998</v>
      </c>
      <c r="I517" s="155"/>
      <c r="L517" s="151"/>
      <c r="M517" s="156"/>
      <c r="T517" s="157"/>
      <c r="AT517" s="152" t="s">
        <v>139</v>
      </c>
      <c r="AU517" s="152" t="s">
        <v>150</v>
      </c>
      <c r="AV517" s="13" t="s">
        <v>94</v>
      </c>
      <c r="AW517" s="13" t="s">
        <v>45</v>
      </c>
      <c r="AX517" s="13" t="s">
        <v>84</v>
      </c>
      <c r="AY517" s="152" t="s">
        <v>128</v>
      </c>
    </row>
    <row r="518" spans="2:65" s="14" customFormat="1">
      <c r="B518" s="158"/>
      <c r="D518" s="145" t="s">
        <v>139</v>
      </c>
      <c r="E518" s="159" t="s">
        <v>47</v>
      </c>
      <c r="F518" s="160" t="s">
        <v>159</v>
      </c>
      <c r="H518" s="161">
        <v>2709.6759999999999</v>
      </c>
      <c r="I518" s="162"/>
      <c r="L518" s="158"/>
      <c r="M518" s="163"/>
      <c r="T518" s="164"/>
      <c r="AT518" s="159" t="s">
        <v>139</v>
      </c>
      <c r="AU518" s="159" t="s">
        <v>150</v>
      </c>
      <c r="AV518" s="14" t="s">
        <v>135</v>
      </c>
      <c r="AW518" s="14" t="s">
        <v>45</v>
      </c>
      <c r="AX518" s="14" t="s">
        <v>22</v>
      </c>
      <c r="AY518" s="159" t="s">
        <v>128</v>
      </c>
    </row>
    <row r="519" spans="2:65" s="1" customFormat="1" ht="24.2" customHeight="1">
      <c r="B519" s="32"/>
      <c r="C519" s="127" t="s">
        <v>663</v>
      </c>
      <c r="D519" s="127" t="s">
        <v>130</v>
      </c>
      <c r="E519" s="128" t="s">
        <v>275</v>
      </c>
      <c r="F519" s="129" t="s">
        <v>276</v>
      </c>
      <c r="G519" s="130" t="s">
        <v>236</v>
      </c>
      <c r="H519" s="131">
        <v>338.709</v>
      </c>
      <c r="I519" s="132"/>
      <c r="J519" s="133">
        <f>ROUND(I519*H519,2)</f>
        <v>0</v>
      </c>
      <c r="K519" s="129" t="s">
        <v>134</v>
      </c>
      <c r="L519" s="32"/>
      <c r="M519" s="134" t="s">
        <v>47</v>
      </c>
      <c r="N519" s="135" t="s">
        <v>55</v>
      </c>
      <c r="P519" s="136">
        <f>O519*H519</f>
        <v>0</v>
      </c>
      <c r="Q519" s="136">
        <v>0</v>
      </c>
      <c r="R519" s="136">
        <f>Q519*H519</f>
        <v>0</v>
      </c>
      <c r="S519" s="136">
        <v>0</v>
      </c>
      <c r="T519" s="137">
        <f>S519*H519</f>
        <v>0</v>
      </c>
      <c r="AR519" s="138" t="s">
        <v>135</v>
      </c>
      <c r="AT519" s="138" t="s">
        <v>130</v>
      </c>
      <c r="AU519" s="138" t="s">
        <v>150</v>
      </c>
      <c r="AY519" s="16" t="s">
        <v>128</v>
      </c>
      <c r="BE519" s="139">
        <f>IF(N519="základní",J519,0)</f>
        <v>0</v>
      </c>
      <c r="BF519" s="139">
        <f>IF(N519="snížená",J519,0)</f>
        <v>0</v>
      </c>
      <c r="BG519" s="139">
        <f>IF(N519="zákl. přenesená",J519,0)</f>
        <v>0</v>
      </c>
      <c r="BH519" s="139">
        <f>IF(N519="sníž. přenesená",J519,0)</f>
        <v>0</v>
      </c>
      <c r="BI519" s="139">
        <f>IF(N519="nulová",J519,0)</f>
        <v>0</v>
      </c>
      <c r="BJ519" s="16" t="s">
        <v>22</v>
      </c>
      <c r="BK519" s="139">
        <f>ROUND(I519*H519,2)</f>
        <v>0</v>
      </c>
      <c r="BL519" s="16" t="s">
        <v>135</v>
      </c>
      <c r="BM519" s="138" t="s">
        <v>664</v>
      </c>
    </row>
    <row r="520" spans="2:65" s="1" customFormat="1">
      <c r="B520" s="32"/>
      <c r="D520" s="140" t="s">
        <v>137</v>
      </c>
      <c r="F520" s="141" t="s">
        <v>278</v>
      </c>
      <c r="I520" s="142"/>
      <c r="L520" s="32"/>
      <c r="M520" s="143"/>
      <c r="T520" s="51"/>
      <c r="AT520" s="16" t="s">
        <v>137</v>
      </c>
      <c r="AU520" s="16" t="s">
        <v>150</v>
      </c>
    </row>
    <row r="521" spans="2:65" s="12" customFormat="1">
      <c r="B521" s="144"/>
      <c r="D521" s="145" t="s">
        <v>139</v>
      </c>
      <c r="E521" s="146" t="s">
        <v>47</v>
      </c>
      <c r="F521" s="147" t="s">
        <v>140</v>
      </c>
      <c r="H521" s="146" t="s">
        <v>47</v>
      </c>
      <c r="I521" s="148"/>
      <c r="L521" s="144"/>
      <c r="M521" s="149"/>
      <c r="T521" s="150"/>
      <c r="AT521" s="146" t="s">
        <v>139</v>
      </c>
      <c r="AU521" s="146" t="s">
        <v>150</v>
      </c>
      <c r="AV521" s="12" t="s">
        <v>22</v>
      </c>
      <c r="AW521" s="12" t="s">
        <v>45</v>
      </c>
      <c r="AX521" s="12" t="s">
        <v>84</v>
      </c>
      <c r="AY521" s="146" t="s">
        <v>128</v>
      </c>
    </row>
    <row r="522" spans="2:65" s="12" customFormat="1" ht="22.5">
      <c r="B522" s="144"/>
      <c r="D522" s="145" t="s">
        <v>139</v>
      </c>
      <c r="E522" s="146" t="s">
        <v>47</v>
      </c>
      <c r="F522" s="147" t="s">
        <v>648</v>
      </c>
      <c r="H522" s="146" t="s">
        <v>47</v>
      </c>
      <c r="I522" s="148"/>
      <c r="L522" s="144"/>
      <c r="M522" s="149"/>
      <c r="T522" s="150"/>
      <c r="AT522" s="146" t="s">
        <v>139</v>
      </c>
      <c r="AU522" s="146" t="s">
        <v>150</v>
      </c>
      <c r="AV522" s="12" t="s">
        <v>22</v>
      </c>
      <c r="AW522" s="12" t="s">
        <v>45</v>
      </c>
      <c r="AX522" s="12" t="s">
        <v>84</v>
      </c>
      <c r="AY522" s="146" t="s">
        <v>128</v>
      </c>
    </row>
    <row r="523" spans="2:65" s="13" customFormat="1">
      <c r="B523" s="151"/>
      <c r="D523" s="145" t="s">
        <v>139</v>
      </c>
      <c r="E523" s="152" t="s">
        <v>47</v>
      </c>
      <c r="F523" s="153" t="s">
        <v>649</v>
      </c>
      <c r="H523" s="154">
        <v>7.415</v>
      </c>
      <c r="I523" s="155"/>
      <c r="L523" s="151"/>
      <c r="M523" s="156"/>
      <c r="T523" s="157"/>
      <c r="AT523" s="152" t="s">
        <v>139</v>
      </c>
      <c r="AU523" s="152" t="s">
        <v>150</v>
      </c>
      <c r="AV523" s="13" t="s">
        <v>94</v>
      </c>
      <c r="AW523" s="13" t="s">
        <v>45</v>
      </c>
      <c r="AX523" s="13" t="s">
        <v>84</v>
      </c>
      <c r="AY523" s="152" t="s">
        <v>128</v>
      </c>
    </row>
    <row r="524" spans="2:65" s="12" customFormat="1" ht="22.5">
      <c r="B524" s="144"/>
      <c r="D524" s="145" t="s">
        <v>139</v>
      </c>
      <c r="E524" s="146" t="s">
        <v>47</v>
      </c>
      <c r="F524" s="147" t="s">
        <v>650</v>
      </c>
      <c r="H524" s="146" t="s">
        <v>47</v>
      </c>
      <c r="I524" s="148"/>
      <c r="L524" s="144"/>
      <c r="M524" s="149"/>
      <c r="T524" s="150"/>
      <c r="AT524" s="146" t="s">
        <v>139</v>
      </c>
      <c r="AU524" s="146" t="s">
        <v>150</v>
      </c>
      <c r="AV524" s="12" t="s">
        <v>22</v>
      </c>
      <c r="AW524" s="12" t="s">
        <v>45</v>
      </c>
      <c r="AX524" s="12" t="s">
        <v>84</v>
      </c>
      <c r="AY524" s="146" t="s">
        <v>128</v>
      </c>
    </row>
    <row r="525" spans="2:65" s="13" customFormat="1">
      <c r="B525" s="151"/>
      <c r="D525" s="145" t="s">
        <v>139</v>
      </c>
      <c r="E525" s="152" t="s">
        <v>47</v>
      </c>
      <c r="F525" s="153" t="s">
        <v>651</v>
      </c>
      <c r="H525" s="154">
        <v>224.5</v>
      </c>
      <c r="I525" s="155"/>
      <c r="L525" s="151"/>
      <c r="M525" s="156"/>
      <c r="T525" s="157"/>
      <c r="AT525" s="152" t="s">
        <v>139</v>
      </c>
      <c r="AU525" s="152" t="s">
        <v>150</v>
      </c>
      <c r="AV525" s="13" t="s">
        <v>94</v>
      </c>
      <c r="AW525" s="13" t="s">
        <v>45</v>
      </c>
      <c r="AX525" s="13" t="s">
        <v>84</v>
      </c>
      <c r="AY525" s="152" t="s">
        <v>128</v>
      </c>
    </row>
    <row r="526" spans="2:65" s="12" customFormat="1" ht="22.5">
      <c r="B526" s="144"/>
      <c r="D526" s="145" t="s">
        <v>139</v>
      </c>
      <c r="E526" s="146" t="s">
        <v>47</v>
      </c>
      <c r="F526" s="147" t="s">
        <v>652</v>
      </c>
      <c r="H526" s="146" t="s">
        <v>47</v>
      </c>
      <c r="I526" s="148"/>
      <c r="L526" s="144"/>
      <c r="M526" s="149"/>
      <c r="T526" s="150"/>
      <c r="AT526" s="146" t="s">
        <v>139</v>
      </c>
      <c r="AU526" s="146" t="s">
        <v>150</v>
      </c>
      <c r="AV526" s="12" t="s">
        <v>22</v>
      </c>
      <c r="AW526" s="12" t="s">
        <v>45</v>
      </c>
      <c r="AX526" s="12" t="s">
        <v>84</v>
      </c>
      <c r="AY526" s="146" t="s">
        <v>128</v>
      </c>
    </row>
    <row r="527" spans="2:65" s="13" customFormat="1">
      <c r="B527" s="151"/>
      <c r="D527" s="145" t="s">
        <v>139</v>
      </c>
      <c r="E527" s="152" t="s">
        <v>47</v>
      </c>
      <c r="F527" s="153" t="s">
        <v>653</v>
      </c>
      <c r="H527" s="154">
        <v>91.671000000000006</v>
      </c>
      <c r="I527" s="155"/>
      <c r="L527" s="151"/>
      <c r="M527" s="156"/>
      <c r="T527" s="157"/>
      <c r="AT527" s="152" t="s">
        <v>139</v>
      </c>
      <c r="AU527" s="152" t="s">
        <v>150</v>
      </c>
      <c r="AV527" s="13" t="s">
        <v>94</v>
      </c>
      <c r="AW527" s="13" t="s">
        <v>45</v>
      </c>
      <c r="AX527" s="13" t="s">
        <v>84</v>
      </c>
      <c r="AY527" s="152" t="s">
        <v>128</v>
      </c>
    </row>
    <row r="528" spans="2:65" s="12" customFormat="1" ht="22.5">
      <c r="B528" s="144"/>
      <c r="D528" s="145" t="s">
        <v>139</v>
      </c>
      <c r="E528" s="146" t="s">
        <v>47</v>
      </c>
      <c r="F528" s="147" t="s">
        <v>665</v>
      </c>
      <c r="H528" s="146" t="s">
        <v>47</v>
      </c>
      <c r="I528" s="148"/>
      <c r="L528" s="144"/>
      <c r="M528" s="149"/>
      <c r="T528" s="150"/>
      <c r="AT528" s="146" t="s">
        <v>139</v>
      </c>
      <c r="AU528" s="146" t="s">
        <v>150</v>
      </c>
      <c r="AV528" s="12" t="s">
        <v>22</v>
      </c>
      <c r="AW528" s="12" t="s">
        <v>45</v>
      </c>
      <c r="AX528" s="12" t="s">
        <v>84</v>
      </c>
      <c r="AY528" s="146" t="s">
        <v>128</v>
      </c>
    </row>
    <row r="529" spans="2:65" s="13" customFormat="1">
      <c r="B529" s="151"/>
      <c r="D529" s="145" t="s">
        <v>139</v>
      </c>
      <c r="E529" s="152" t="s">
        <v>47</v>
      </c>
      <c r="F529" s="153" t="s">
        <v>655</v>
      </c>
      <c r="H529" s="154">
        <v>14.725</v>
      </c>
      <c r="I529" s="155"/>
      <c r="L529" s="151"/>
      <c r="M529" s="156"/>
      <c r="T529" s="157"/>
      <c r="AT529" s="152" t="s">
        <v>139</v>
      </c>
      <c r="AU529" s="152" t="s">
        <v>150</v>
      </c>
      <c r="AV529" s="13" t="s">
        <v>94</v>
      </c>
      <c r="AW529" s="13" t="s">
        <v>45</v>
      </c>
      <c r="AX529" s="13" t="s">
        <v>84</v>
      </c>
      <c r="AY529" s="152" t="s">
        <v>128</v>
      </c>
    </row>
    <row r="530" spans="2:65" s="12" customFormat="1" ht="22.5">
      <c r="B530" s="144"/>
      <c r="D530" s="145" t="s">
        <v>139</v>
      </c>
      <c r="E530" s="146" t="s">
        <v>47</v>
      </c>
      <c r="F530" s="147" t="s">
        <v>656</v>
      </c>
      <c r="H530" s="146" t="s">
        <v>47</v>
      </c>
      <c r="I530" s="148"/>
      <c r="L530" s="144"/>
      <c r="M530" s="149"/>
      <c r="T530" s="150"/>
      <c r="AT530" s="146" t="s">
        <v>139</v>
      </c>
      <c r="AU530" s="146" t="s">
        <v>150</v>
      </c>
      <c r="AV530" s="12" t="s">
        <v>22</v>
      </c>
      <c r="AW530" s="12" t="s">
        <v>45</v>
      </c>
      <c r="AX530" s="12" t="s">
        <v>84</v>
      </c>
      <c r="AY530" s="146" t="s">
        <v>128</v>
      </c>
    </row>
    <row r="531" spans="2:65" s="13" customFormat="1">
      <c r="B531" s="151"/>
      <c r="D531" s="145" t="s">
        <v>139</v>
      </c>
      <c r="E531" s="152" t="s">
        <v>47</v>
      </c>
      <c r="F531" s="153" t="s">
        <v>622</v>
      </c>
      <c r="H531" s="154">
        <v>0.39800000000000002</v>
      </c>
      <c r="I531" s="155"/>
      <c r="L531" s="151"/>
      <c r="M531" s="156"/>
      <c r="T531" s="157"/>
      <c r="AT531" s="152" t="s">
        <v>139</v>
      </c>
      <c r="AU531" s="152" t="s">
        <v>150</v>
      </c>
      <c r="AV531" s="13" t="s">
        <v>94</v>
      </c>
      <c r="AW531" s="13" t="s">
        <v>45</v>
      </c>
      <c r="AX531" s="13" t="s">
        <v>84</v>
      </c>
      <c r="AY531" s="152" t="s">
        <v>128</v>
      </c>
    </row>
    <row r="532" spans="2:65" s="14" customFormat="1">
      <c r="B532" s="158"/>
      <c r="D532" s="145" t="s">
        <v>139</v>
      </c>
      <c r="E532" s="159" t="s">
        <v>47</v>
      </c>
      <c r="F532" s="160" t="s">
        <v>159</v>
      </c>
      <c r="H532" s="161">
        <v>338.70900000000006</v>
      </c>
      <c r="I532" s="162"/>
      <c r="L532" s="158"/>
      <c r="M532" s="163"/>
      <c r="T532" s="164"/>
      <c r="AT532" s="159" t="s">
        <v>139</v>
      </c>
      <c r="AU532" s="159" t="s">
        <v>150</v>
      </c>
      <c r="AV532" s="14" t="s">
        <v>135</v>
      </c>
      <c r="AW532" s="14" t="s">
        <v>45</v>
      </c>
      <c r="AX532" s="14" t="s">
        <v>22</v>
      </c>
      <c r="AY532" s="159" t="s">
        <v>128</v>
      </c>
    </row>
    <row r="533" spans="2:65" s="1" customFormat="1" ht="44.25" customHeight="1">
      <c r="B533" s="32"/>
      <c r="C533" s="127" t="s">
        <v>666</v>
      </c>
      <c r="D533" s="127" t="s">
        <v>130</v>
      </c>
      <c r="E533" s="128" t="s">
        <v>667</v>
      </c>
      <c r="F533" s="129" t="s">
        <v>668</v>
      </c>
      <c r="G533" s="130" t="s">
        <v>236</v>
      </c>
      <c r="H533" s="131">
        <v>232.31299999999999</v>
      </c>
      <c r="I533" s="132"/>
      <c r="J533" s="133">
        <f>ROUND(I533*H533,2)</f>
        <v>0</v>
      </c>
      <c r="K533" s="129" t="s">
        <v>134</v>
      </c>
      <c r="L533" s="32"/>
      <c r="M533" s="134" t="s">
        <v>47</v>
      </c>
      <c r="N533" s="135" t="s">
        <v>55</v>
      </c>
      <c r="P533" s="136">
        <f>O533*H533</f>
        <v>0</v>
      </c>
      <c r="Q533" s="136">
        <v>0</v>
      </c>
      <c r="R533" s="136">
        <f>Q533*H533</f>
        <v>0</v>
      </c>
      <c r="S533" s="136">
        <v>0</v>
      </c>
      <c r="T533" s="137">
        <f>S533*H533</f>
        <v>0</v>
      </c>
      <c r="AR533" s="138" t="s">
        <v>135</v>
      </c>
      <c r="AT533" s="138" t="s">
        <v>130</v>
      </c>
      <c r="AU533" s="138" t="s">
        <v>150</v>
      </c>
      <c r="AY533" s="16" t="s">
        <v>128</v>
      </c>
      <c r="BE533" s="139">
        <f>IF(N533="základní",J533,0)</f>
        <v>0</v>
      </c>
      <c r="BF533" s="139">
        <f>IF(N533="snížená",J533,0)</f>
        <v>0</v>
      </c>
      <c r="BG533" s="139">
        <f>IF(N533="zákl. přenesená",J533,0)</f>
        <v>0</v>
      </c>
      <c r="BH533" s="139">
        <f>IF(N533="sníž. přenesená",J533,0)</f>
        <v>0</v>
      </c>
      <c r="BI533" s="139">
        <f>IF(N533="nulová",J533,0)</f>
        <v>0</v>
      </c>
      <c r="BJ533" s="16" t="s">
        <v>22</v>
      </c>
      <c r="BK533" s="139">
        <f>ROUND(I533*H533,2)</f>
        <v>0</v>
      </c>
      <c r="BL533" s="16" t="s">
        <v>135</v>
      </c>
      <c r="BM533" s="138" t="s">
        <v>669</v>
      </c>
    </row>
    <row r="534" spans="2:65" s="1" customFormat="1">
      <c r="B534" s="32"/>
      <c r="D534" s="140" t="s">
        <v>137</v>
      </c>
      <c r="F534" s="141" t="s">
        <v>670</v>
      </c>
      <c r="I534" s="142"/>
      <c r="L534" s="32"/>
      <c r="M534" s="143"/>
      <c r="T534" s="51"/>
      <c r="AT534" s="16" t="s">
        <v>137</v>
      </c>
      <c r="AU534" s="16" t="s">
        <v>150</v>
      </c>
    </row>
    <row r="535" spans="2:65" s="12" customFormat="1">
      <c r="B535" s="144"/>
      <c r="D535" s="145" t="s">
        <v>139</v>
      </c>
      <c r="E535" s="146" t="s">
        <v>47</v>
      </c>
      <c r="F535" s="147" t="s">
        <v>140</v>
      </c>
      <c r="H535" s="146" t="s">
        <v>47</v>
      </c>
      <c r="I535" s="148"/>
      <c r="L535" s="144"/>
      <c r="M535" s="149"/>
      <c r="T535" s="150"/>
      <c r="AT535" s="146" t="s">
        <v>139</v>
      </c>
      <c r="AU535" s="146" t="s">
        <v>150</v>
      </c>
      <c r="AV535" s="12" t="s">
        <v>22</v>
      </c>
      <c r="AW535" s="12" t="s">
        <v>45</v>
      </c>
      <c r="AX535" s="12" t="s">
        <v>84</v>
      </c>
      <c r="AY535" s="146" t="s">
        <v>128</v>
      </c>
    </row>
    <row r="536" spans="2:65" s="12" customFormat="1" ht="22.5">
      <c r="B536" s="144"/>
      <c r="D536" s="145" t="s">
        <v>139</v>
      </c>
      <c r="E536" s="146" t="s">
        <v>47</v>
      </c>
      <c r="F536" s="147" t="s">
        <v>648</v>
      </c>
      <c r="H536" s="146" t="s">
        <v>47</v>
      </c>
      <c r="I536" s="148"/>
      <c r="L536" s="144"/>
      <c r="M536" s="149"/>
      <c r="T536" s="150"/>
      <c r="AT536" s="146" t="s">
        <v>139</v>
      </c>
      <c r="AU536" s="146" t="s">
        <v>150</v>
      </c>
      <c r="AV536" s="12" t="s">
        <v>22</v>
      </c>
      <c r="AW536" s="12" t="s">
        <v>45</v>
      </c>
      <c r="AX536" s="12" t="s">
        <v>84</v>
      </c>
      <c r="AY536" s="146" t="s">
        <v>128</v>
      </c>
    </row>
    <row r="537" spans="2:65" s="13" customFormat="1">
      <c r="B537" s="151"/>
      <c r="D537" s="145" t="s">
        <v>139</v>
      </c>
      <c r="E537" s="152" t="s">
        <v>47</v>
      </c>
      <c r="F537" s="153" t="s">
        <v>649</v>
      </c>
      <c r="H537" s="154">
        <v>7.415</v>
      </c>
      <c r="I537" s="155"/>
      <c r="L537" s="151"/>
      <c r="M537" s="156"/>
      <c r="T537" s="157"/>
      <c r="AT537" s="152" t="s">
        <v>139</v>
      </c>
      <c r="AU537" s="152" t="s">
        <v>150</v>
      </c>
      <c r="AV537" s="13" t="s">
        <v>94</v>
      </c>
      <c r="AW537" s="13" t="s">
        <v>45</v>
      </c>
      <c r="AX537" s="13" t="s">
        <v>84</v>
      </c>
      <c r="AY537" s="152" t="s">
        <v>128</v>
      </c>
    </row>
    <row r="538" spans="2:65" s="12" customFormat="1" ht="22.5">
      <c r="B538" s="144"/>
      <c r="D538" s="145" t="s">
        <v>139</v>
      </c>
      <c r="E538" s="146" t="s">
        <v>47</v>
      </c>
      <c r="F538" s="147" t="s">
        <v>650</v>
      </c>
      <c r="H538" s="146" t="s">
        <v>47</v>
      </c>
      <c r="I538" s="148"/>
      <c r="L538" s="144"/>
      <c r="M538" s="149"/>
      <c r="T538" s="150"/>
      <c r="AT538" s="146" t="s">
        <v>139</v>
      </c>
      <c r="AU538" s="146" t="s">
        <v>150</v>
      </c>
      <c r="AV538" s="12" t="s">
        <v>22</v>
      </c>
      <c r="AW538" s="12" t="s">
        <v>45</v>
      </c>
      <c r="AX538" s="12" t="s">
        <v>84</v>
      </c>
      <c r="AY538" s="146" t="s">
        <v>128</v>
      </c>
    </row>
    <row r="539" spans="2:65" s="13" customFormat="1">
      <c r="B539" s="151"/>
      <c r="D539" s="145" t="s">
        <v>139</v>
      </c>
      <c r="E539" s="152" t="s">
        <v>47</v>
      </c>
      <c r="F539" s="153" t="s">
        <v>651</v>
      </c>
      <c r="H539" s="154">
        <v>224.5</v>
      </c>
      <c r="I539" s="155"/>
      <c r="L539" s="151"/>
      <c r="M539" s="156"/>
      <c r="T539" s="157"/>
      <c r="AT539" s="152" t="s">
        <v>139</v>
      </c>
      <c r="AU539" s="152" t="s">
        <v>150</v>
      </c>
      <c r="AV539" s="13" t="s">
        <v>94</v>
      </c>
      <c r="AW539" s="13" t="s">
        <v>45</v>
      </c>
      <c r="AX539" s="13" t="s">
        <v>84</v>
      </c>
      <c r="AY539" s="152" t="s">
        <v>128</v>
      </c>
    </row>
    <row r="540" spans="2:65" s="12" customFormat="1" ht="22.5">
      <c r="B540" s="144"/>
      <c r="D540" s="145" t="s">
        <v>139</v>
      </c>
      <c r="E540" s="146" t="s">
        <v>47</v>
      </c>
      <c r="F540" s="147" t="s">
        <v>656</v>
      </c>
      <c r="H540" s="146" t="s">
        <v>47</v>
      </c>
      <c r="I540" s="148"/>
      <c r="L540" s="144"/>
      <c r="M540" s="149"/>
      <c r="T540" s="150"/>
      <c r="AT540" s="146" t="s">
        <v>139</v>
      </c>
      <c r="AU540" s="146" t="s">
        <v>150</v>
      </c>
      <c r="AV540" s="12" t="s">
        <v>22</v>
      </c>
      <c r="AW540" s="12" t="s">
        <v>45</v>
      </c>
      <c r="AX540" s="12" t="s">
        <v>84</v>
      </c>
      <c r="AY540" s="146" t="s">
        <v>128</v>
      </c>
    </row>
    <row r="541" spans="2:65" s="13" customFormat="1">
      <c r="B541" s="151"/>
      <c r="D541" s="145" t="s">
        <v>139</v>
      </c>
      <c r="E541" s="152" t="s">
        <v>47</v>
      </c>
      <c r="F541" s="153" t="s">
        <v>622</v>
      </c>
      <c r="H541" s="154">
        <v>0.39800000000000002</v>
      </c>
      <c r="I541" s="155"/>
      <c r="L541" s="151"/>
      <c r="M541" s="156"/>
      <c r="T541" s="157"/>
      <c r="AT541" s="152" t="s">
        <v>139</v>
      </c>
      <c r="AU541" s="152" t="s">
        <v>150</v>
      </c>
      <c r="AV541" s="13" t="s">
        <v>94</v>
      </c>
      <c r="AW541" s="13" t="s">
        <v>45</v>
      </c>
      <c r="AX541" s="13" t="s">
        <v>84</v>
      </c>
      <c r="AY541" s="152" t="s">
        <v>128</v>
      </c>
    </row>
    <row r="542" spans="2:65" s="14" customFormat="1">
      <c r="B542" s="158"/>
      <c r="D542" s="145" t="s">
        <v>139</v>
      </c>
      <c r="E542" s="159" t="s">
        <v>47</v>
      </c>
      <c r="F542" s="160" t="s">
        <v>159</v>
      </c>
      <c r="H542" s="161">
        <v>232.31299999999999</v>
      </c>
      <c r="I542" s="162"/>
      <c r="L542" s="158"/>
      <c r="M542" s="163"/>
      <c r="T542" s="164"/>
      <c r="AT542" s="159" t="s">
        <v>139</v>
      </c>
      <c r="AU542" s="159" t="s">
        <v>150</v>
      </c>
      <c r="AV542" s="14" t="s">
        <v>135</v>
      </c>
      <c r="AW542" s="14" t="s">
        <v>45</v>
      </c>
      <c r="AX542" s="14" t="s">
        <v>22</v>
      </c>
      <c r="AY542" s="159" t="s">
        <v>128</v>
      </c>
    </row>
    <row r="543" spans="2:65" s="1" customFormat="1" ht="44.25" customHeight="1">
      <c r="B543" s="32"/>
      <c r="C543" s="127" t="s">
        <v>671</v>
      </c>
      <c r="D543" s="127" t="s">
        <v>130</v>
      </c>
      <c r="E543" s="128" t="s">
        <v>280</v>
      </c>
      <c r="F543" s="129" t="s">
        <v>281</v>
      </c>
      <c r="G543" s="130" t="s">
        <v>236</v>
      </c>
      <c r="H543" s="131">
        <v>106.396</v>
      </c>
      <c r="I543" s="132"/>
      <c r="J543" s="133">
        <f>ROUND(I543*H543,2)</f>
        <v>0</v>
      </c>
      <c r="K543" s="129" t="s">
        <v>134</v>
      </c>
      <c r="L543" s="32"/>
      <c r="M543" s="134" t="s">
        <v>47</v>
      </c>
      <c r="N543" s="135" t="s">
        <v>55</v>
      </c>
      <c r="P543" s="136">
        <f>O543*H543</f>
        <v>0</v>
      </c>
      <c r="Q543" s="136">
        <v>0</v>
      </c>
      <c r="R543" s="136">
        <f>Q543*H543</f>
        <v>0</v>
      </c>
      <c r="S543" s="136">
        <v>0</v>
      </c>
      <c r="T543" s="137">
        <f>S543*H543</f>
        <v>0</v>
      </c>
      <c r="AR543" s="138" t="s">
        <v>135</v>
      </c>
      <c r="AT543" s="138" t="s">
        <v>130</v>
      </c>
      <c r="AU543" s="138" t="s">
        <v>150</v>
      </c>
      <c r="AY543" s="16" t="s">
        <v>128</v>
      </c>
      <c r="BE543" s="139">
        <f>IF(N543="základní",J543,0)</f>
        <v>0</v>
      </c>
      <c r="BF543" s="139">
        <f>IF(N543="snížená",J543,0)</f>
        <v>0</v>
      </c>
      <c r="BG543" s="139">
        <f>IF(N543="zákl. přenesená",J543,0)</f>
        <v>0</v>
      </c>
      <c r="BH543" s="139">
        <f>IF(N543="sníž. přenesená",J543,0)</f>
        <v>0</v>
      </c>
      <c r="BI543" s="139">
        <f>IF(N543="nulová",J543,0)</f>
        <v>0</v>
      </c>
      <c r="BJ543" s="16" t="s">
        <v>22</v>
      </c>
      <c r="BK543" s="139">
        <f>ROUND(I543*H543,2)</f>
        <v>0</v>
      </c>
      <c r="BL543" s="16" t="s">
        <v>135</v>
      </c>
      <c r="BM543" s="138" t="s">
        <v>672</v>
      </c>
    </row>
    <row r="544" spans="2:65" s="1" customFormat="1">
      <c r="B544" s="32"/>
      <c r="D544" s="140" t="s">
        <v>137</v>
      </c>
      <c r="F544" s="141" t="s">
        <v>283</v>
      </c>
      <c r="I544" s="142"/>
      <c r="L544" s="32"/>
      <c r="M544" s="143"/>
      <c r="T544" s="51"/>
      <c r="AT544" s="16" t="s">
        <v>137</v>
      </c>
      <c r="AU544" s="16" t="s">
        <v>150</v>
      </c>
    </row>
    <row r="545" spans="2:65" s="12" customFormat="1">
      <c r="B545" s="144"/>
      <c r="D545" s="145" t="s">
        <v>139</v>
      </c>
      <c r="E545" s="146" t="s">
        <v>47</v>
      </c>
      <c r="F545" s="147" t="s">
        <v>140</v>
      </c>
      <c r="H545" s="146" t="s">
        <v>47</v>
      </c>
      <c r="I545" s="148"/>
      <c r="L545" s="144"/>
      <c r="M545" s="149"/>
      <c r="T545" s="150"/>
      <c r="AT545" s="146" t="s">
        <v>139</v>
      </c>
      <c r="AU545" s="146" t="s">
        <v>150</v>
      </c>
      <c r="AV545" s="12" t="s">
        <v>22</v>
      </c>
      <c r="AW545" s="12" t="s">
        <v>45</v>
      </c>
      <c r="AX545" s="12" t="s">
        <v>84</v>
      </c>
      <c r="AY545" s="146" t="s">
        <v>128</v>
      </c>
    </row>
    <row r="546" spans="2:65" s="12" customFormat="1" ht="22.5">
      <c r="B546" s="144"/>
      <c r="D546" s="145" t="s">
        <v>139</v>
      </c>
      <c r="E546" s="146" t="s">
        <v>47</v>
      </c>
      <c r="F546" s="147" t="s">
        <v>652</v>
      </c>
      <c r="H546" s="146" t="s">
        <v>47</v>
      </c>
      <c r="I546" s="148"/>
      <c r="L546" s="144"/>
      <c r="M546" s="149"/>
      <c r="T546" s="150"/>
      <c r="AT546" s="146" t="s">
        <v>139</v>
      </c>
      <c r="AU546" s="146" t="s">
        <v>150</v>
      </c>
      <c r="AV546" s="12" t="s">
        <v>22</v>
      </c>
      <c r="AW546" s="12" t="s">
        <v>45</v>
      </c>
      <c r="AX546" s="12" t="s">
        <v>84</v>
      </c>
      <c r="AY546" s="146" t="s">
        <v>128</v>
      </c>
    </row>
    <row r="547" spans="2:65" s="13" customFormat="1">
      <c r="B547" s="151"/>
      <c r="D547" s="145" t="s">
        <v>139</v>
      </c>
      <c r="E547" s="152" t="s">
        <v>47</v>
      </c>
      <c r="F547" s="153" t="s">
        <v>653</v>
      </c>
      <c r="H547" s="154">
        <v>91.671000000000006</v>
      </c>
      <c r="I547" s="155"/>
      <c r="L547" s="151"/>
      <c r="M547" s="156"/>
      <c r="T547" s="157"/>
      <c r="AT547" s="152" t="s">
        <v>139</v>
      </c>
      <c r="AU547" s="152" t="s">
        <v>150</v>
      </c>
      <c r="AV547" s="13" t="s">
        <v>94</v>
      </c>
      <c r="AW547" s="13" t="s">
        <v>45</v>
      </c>
      <c r="AX547" s="13" t="s">
        <v>84</v>
      </c>
      <c r="AY547" s="152" t="s">
        <v>128</v>
      </c>
    </row>
    <row r="548" spans="2:65" s="12" customFormat="1" ht="22.5">
      <c r="B548" s="144"/>
      <c r="D548" s="145" t="s">
        <v>139</v>
      </c>
      <c r="E548" s="146" t="s">
        <v>47</v>
      </c>
      <c r="F548" s="147" t="s">
        <v>654</v>
      </c>
      <c r="H548" s="146" t="s">
        <v>47</v>
      </c>
      <c r="I548" s="148"/>
      <c r="L548" s="144"/>
      <c r="M548" s="149"/>
      <c r="T548" s="150"/>
      <c r="AT548" s="146" t="s">
        <v>139</v>
      </c>
      <c r="AU548" s="146" t="s">
        <v>150</v>
      </c>
      <c r="AV548" s="12" t="s">
        <v>22</v>
      </c>
      <c r="AW548" s="12" t="s">
        <v>45</v>
      </c>
      <c r="AX548" s="12" t="s">
        <v>84</v>
      </c>
      <c r="AY548" s="146" t="s">
        <v>128</v>
      </c>
    </row>
    <row r="549" spans="2:65" s="13" customFormat="1">
      <c r="B549" s="151"/>
      <c r="D549" s="145" t="s">
        <v>139</v>
      </c>
      <c r="E549" s="152" t="s">
        <v>47</v>
      </c>
      <c r="F549" s="153" t="s">
        <v>655</v>
      </c>
      <c r="H549" s="154">
        <v>14.725</v>
      </c>
      <c r="I549" s="155"/>
      <c r="L549" s="151"/>
      <c r="M549" s="156"/>
      <c r="T549" s="157"/>
      <c r="AT549" s="152" t="s">
        <v>139</v>
      </c>
      <c r="AU549" s="152" t="s">
        <v>150</v>
      </c>
      <c r="AV549" s="13" t="s">
        <v>94</v>
      </c>
      <c r="AW549" s="13" t="s">
        <v>45</v>
      </c>
      <c r="AX549" s="13" t="s">
        <v>84</v>
      </c>
      <c r="AY549" s="152" t="s">
        <v>128</v>
      </c>
    </row>
    <row r="550" spans="2:65" s="14" customFormat="1">
      <c r="B550" s="158"/>
      <c r="D550" s="145" t="s">
        <v>139</v>
      </c>
      <c r="E550" s="159" t="s">
        <v>47</v>
      </c>
      <c r="F550" s="160" t="s">
        <v>159</v>
      </c>
      <c r="H550" s="161">
        <v>106.396</v>
      </c>
      <c r="I550" s="162"/>
      <c r="L550" s="158"/>
      <c r="M550" s="163"/>
      <c r="T550" s="164"/>
      <c r="AT550" s="159" t="s">
        <v>139</v>
      </c>
      <c r="AU550" s="159" t="s">
        <v>150</v>
      </c>
      <c r="AV550" s="14" t="s">
        <v>135</v>
      </c>
      <c r="AW550" s="14" t="s">
        <v>45</v>
      </c>
      <c r="AX550" s="14" t="s">
        <v>22</v>
      </c>
      <c r="AY550" s="159" t="s">
        <v>128</v>
      </c>
    </row>
    <row r="551" spans="2:65" s="11" customFormat="1" ht="20.85" customHeight="1">
      <c r="B551" s="115"/>
      <c r="D551" s="116" t="s">
        <v>83</v>
      </c>
      <c r="E551" s="125" t="s">
        <v>284</v>
      </c>
      <c r="F551" s="125" t="s">
        <v>285</v>
      </c>
      <c r="I551" s="118"/>
      <c r="J551" s="126">
        <f>BK551</f>
        <v>0</v>
      </c>
      <c r="L551" s="115"/>
      <c r="M551" s="120"/>
      <c r="P551" s="121">
        <f>SUM(P552:P565)</f>
        <v>0</v>
      </c>
      <c r="R551" s="121">
        <f>SUM(R552:R565)</f>
        <v>0</v>
      </c>
      <c r="T551" s="122">
        <f>SUM(T552:T565)</f>
        <v>0</v>
      </c>
      <c r="AR551" s="116" t="s">
        <v>22</v>
      </c>
      <c r="AT551" s="123" t="s">
        <v>83</v>
      </c>
      <c r="AU551" s="123" t="s">
        <v>94</v>
      </c>
      <c r="AY551" s="116" t="s">
        <v>128</v>
      </c>
      <c r="BK551" s="124">
        <f>SUM(BK552:BK565)</f>
        <v>0</v>
      </c>
    </row>
    <row r="552" spans="2:65" s="1" customFormat="1" ht="37.9" customHeight="1">
      <c r="B552" s="32"/>
      <c r="C552" s="127" t="s">
        <v>673</v>
      </c>
      <c r="D552" s="127" t="s">
        <v>130</v>
      </c>
      <c r="E552" s="128" t="s">
        <v>287</v>
      </c>
      <c r="F552" s="129" t="s">
        <v>288</v>
      </c>
      <c r="G552" s="130" t="s">
        <v>236</v>
      </c>
      <c r="H552" s="131">
        <v>26.44</v>
      </c>
      <c r="I552" s="132"/>
      <c r="J552" s="133">
        <f>ROUND(I552*H552,2)</f>
        <v>0</v>
      </c>
      <c r="K552" s="129" t="s">
        <v>134</v>
      </c>
      <c r="L552" s="32"/>
      <c r="M552" s="134" t="s">
        <v>47</v>
      </c>
      <c r="N552" s="135" t="s">
        <v>55</v>
      </c>
      <c r="P552" s="136">
        <f>O552*H552</f>
        <v>0</v>
      </c>
      <c r="Q552" s="136">
        <v>0</v>
      </c>
      <c r="R552" s="136">
        <f>Q552*H552</f>
        <v>0</v>
      </c>
      <c r="S552" s="136">
        <v>0</v>
      </c>
      <c r="T552" s="137">
        <f>S552*H552</f>
        <v>0</v>
      </c>
      <c r="AR552" s="138" t="s">
        <v>135</v>
      </c>
      <c r="AT552" s="138" t="s">
        <v>130</v>
      </c>
      <c r="AU552" s="138" t="s">
        <v>150</v>
      </c>
      <c r="AY552" s="16" t="s">
        <v>128</v>
      </c>
      <c r="BE552" s="139">
        <f>IF(N552="základní",J552,0)</f>
        <v>0</v>
      </c>
      <c r="BF552" s="139">
        <f>IF(N552="snížená",J552,0)</f>
        <v>0</v>
      </c>
      <c r="BG552" s="139">
        <f>IF(N552="zákl. přenesená",J552,0)</f>
        <v>0</v>
      </c>
      <c r="BH552" s="139">
        <f>IF(N552="sníž. přenesená",J552,0)</f>
        <v>0</v>
      </c>
      <c r="BI552" s="139">
        <f>IF(N552="nulová",J552,0)</f>
        <v>0</v>
      </c>
      <c r="BJ552" s="16" t="s">
        <v>22</v>
      </c>
      <c r="BK552" s="139">
        <f>ROUND(I552*H552,2)</f>
        <v>0</v>
      </c>
      <c r="BL552" s="16" t="s">
        <v>135</v>
      </c>
      <c r="BM552" s="138" t="s">
        <v>674</v>
      </c>
    </row>
    <row r="553" spans="2:65" s="1" customFormat="1">
      <c r="B553" s="32"/>
      <c r="D553" s="140" t="s">
        <v>137</v>
      </c>
      <c r="F553" s="141" t="s">
        <v>290</v>
      </c>
      <c r="I553" s="142"/>
      <c r="L553" s="32"/>
      <c r="M553" s="143"/>
      <c r="T553" s="51"/>
      <c r="AT553" s="16" t="s">
        <v>137</v>
      </c>
      <c r="AU553" s="16" t="s">
        <v>150</v>
      </c>
    </row>
    <row r="554" spans="2:65" s="1" customFormat="1" ht="44.25" customHeight="1">
      <c r="B554" s="32"/>
      <c r="C554" s="127" t="s">
        <v>675</v>
      </c>
      <c r="D554" s="127" t="s">
        <v>130</v>
      </c>
      <c r="E554" s="128" t="s">
        <v>292</v>
      </c>
      <c r="F554" s="129" t="s">
        <v>293</v>
      </c>
      <c r="G554" s="130" t="s">
        <v>236</v>
      </c>
      <c r="H554" s="131">
        <v>26.44</v>
      </c>
      <c r="I554" s="132"/>
      <c r="J554" s="133">
        <f>ROUND(I554*H554,2)</f>
        <v>0</v>
      </c>
      <c r="K554" s="129" t="s">
        <v>134</v>
      </c>
      <c r="L554" s="32"/>
      <c r="M554" s="134" t="s">
        <v>47</v>
      </c>
      <c r="N554" s="135" t="s">
        <v>55</v>
      </c>
      <c r="P554" s="136">
        <f>O554*H554</f>
        <v>0</v>
      </c>
      <c r="Q554" s="136">
        <v>0</v>
      </c>
      <c r="R554" s="136">
        <f>Q554*H554</f>
        <v>0</v>
      </c>
      <c r="S554" s="136">
        <v>0</v>
      </c>
      <c r="T554" s="137">
        <f>S554*H554</f>
        <v>0</v>
      </c>
      <c r="AR554" s="138" t="s">
        <v>135</v>
      </c>
      <c r="AT554" s="138" t="s">
        <v>130</v>
      </c>
      <c r="AU554" s="138" t="s">
        <v>150</v>
      </c>
      <c r="AY554" s="16" t="s">
        <v>128</v>
      </c>
      <c r="BE554" s="139">
        <f>IF(N554="základní",J554,0)</f>
        <v>0</v>
      </c>
      <c r="BF554" s="139">
        <f>IF(N554="snížená",J554,0)</f>
        <v>0</v>
      </c>
      <c r="BG554" s="139">
        <f>IF(N554="zákl. přenesená",J554,0)</f>
        <v>0</v>
      </c>
      <c r="BH554" s="139">
        <f>IF(N554="sníž. přenesená",J554,0)</f>
        <v>0</v>
      </c>
      <c r="BI554" s="139">
        <f>IF(N554="nulová",J554,0)</f>
        <v>0</v>
      </c>
      <c r="BJ554" s="16" t="s">
        <v>22</v>
      </c>
      <c r="BK554" s="139">
        <f>ROUND(I554*H554,2)</f>
        <v>0</v>
      </c>
      <c r="BL554" s="16" t="s">
        <v>135</v>
      </c>
      <c r="BM554" s="138" t="s">
        <v>676</v>
      </c>
    </row>
    <row r="555" spans="2:65" s="1" customFormat="1">
      <c r="B555" s="32"/>
      <c r="D555" s="140" t="s">
        <v>137</v>
      </c>
      <c r="F555" s="141" t="s">
        <v>295</v>
      </c>
      <c r="I555" s="142"/>
      <c r="L555" s="32"/>
      <c r="M555" s="143"/>
      <c r="T555" s="51"/>
      <c r="AT555" s="16" t="s">
        <v>137</v>
      </c>
      <c r="AU555" s="16" t="s">
        <v>150</v>
      </c>
    </row>
    <row r="556" spans="2:65" s="1" customFormat="1" ht="49.15" customHeight="1">
      <c r="B556" s="32"/>
      <c r="C556" s="127" t="s">
        <v>677</v>
      </c>
      <c r="D556" s="127" t="s">
        <v>130</v>
      </c>
      <c r="E556" s="128" t="s">
        <v>297</v>
      </c>
      <c r="F556" s="129" t="s">
        <v>298</v>
      </c>
      <c r="G556" s="130" t="s">
        <v>236</v>
      </c>
      <c r="H556" s="131">
        <v>26.44</v>
      </c>
      <c r="I556" s="132"/>
      <c r="J556" s="133">
        <f>ROUND(I556*H556,2)</f>
        <v>0</v>
      </c>
      <c r="K556" s="129" t="s">
        <v>134</v>
      </c>
      <c r="L556" s="32"/>
      <c r="M556" s="134" t="s">
        <v>47</v>
      </c>
      <c r="N556" s="135" t="s">
        <v>55</v>
      </c>
      <c r="P556" s="136">
        <f>O556*H556</f>
        <v>0</v>
      </c>
      <c r="Q556" s="136">
        <v>0</v>
      </c>
      <c r="R556" s="136">
        <f>Q556*H556</f>
        <v>0</v>
      </c>
      <c r="S556" s="136">
        <v>0</v>
      </c>
      <c r="T556" s="137">
        <f>S556*H556</f>
        <v>0</v>
      </c>
      <c r="AR556" s="138" t="s">
        <v>135</v>
      </c>
      <c r="AT556" s="138" t="s">
        <v>130</v>
      </c>
      <c r="AU556" s="138" t="s">
        <v>150</v>
      </c>
      <c r="AY556" s="16" t="s">
        <v>128</v>
      </c>
      <c r="BE556" s="139">
        <f>IF(N556="základní",J556,0)</f>
        <v>0</v>
      </c>
      <c r="BF556" s="139">
        <f>IF(N556="snížená",J556,0)</f>
        <v>0</v>
      </c>
      <c r="BG556" s="139">
        <f>IF(N556="zákl. přenesená",J556,0)</f>
        <v>0</v>
      </c>
      <c r="BH556" s="139">
        <f>IF(N556="sníž. přenesená",J556,0)</f>
        <v>0</v>
      </c>
      <c r="BI556" s="139">
        <f>IF(N556="nulová",J556,0)</f>
        <v>0</v>
      </c>
      <c r="BJ556" s="16" t="s">
        <v>22</v>
      </c>
      <c r="BK556" s="139">
        <f>ROUND(I556*H556,2)</f>
        <v>0</v>
      </c>
      <c r="BL556" s="16" t="s">
        <v>135</v>
      </c>
      <c r="BM556" s="138" t="s">
        <v>678</v>
      </c>
    </row>
    <row r="557" spans="2:65" s="1" customFormat="1">
      <c r="B557" s="32"/>
      <c r="D557" s="140" t="s">
        <v>137</v>
      </c>
      <c r="F557" s="141" t="s">
        <v>300</v>
      </c>
      <c r="I557" s="142"/>
      <c r="L557" s="32"/>
      <c r="M557" s="143"/>
      <c r="T557" s="51"/>
      <c r="AT557" s="16" t="s">
        <v>137</v>
      </c>
      <c r="AU557" s="16" t="s">
        <v>150</v>
      </c>
    </row>
    <row r="558" spans="2:65" s="1" customFormat="1" ht="44.25" customHeight="1">
      <c r="B558" s="32"/>
      <c r="C558" s="127" t="s">
        <v>679</v>
      </c>
      <c r="D558" s="127" t="s">
        <v>130</v>
      </c>
      <c r="E558" s="128" t="s">
        <v>302</v>
      </c>
      <c r="F558" s="129" t="s">
        <v>303</v>
      </c>
      <c r="G558" s="130" t="s">
        <v>236</v>
      </c>
      <c r="H558" s="131">
        <v>37.905000000000001</v>
      </c>
      <c r="I558" s="132"/>
      <c r="J558" s="133">
        <f>ROUND(I558*H558,2)</f>
        <v>0</v>
      </c>
      <c r="K558" s="129" t="s">
        <v>134</v>
      </c>
      <c r="L558" s="32"/>
      <c r="M558" s="134" t="s">
        <v>47</v>
      </c>
      <c r="N558" s="135" t="s">
        <v>55</v>
      </c>
      <c r="P558" s="136">
        <f>O558*H558</f>
        <v>0</v>
      </c>
      <c r="Q558" s="136">
        <v>0</v>
      </c>
      <c r="R558" s="136">
        <f>Q558*H558</f>
        <v>0</v>
      </c>
      <c r="S558" s="136">
        <v>0</v>
      </c>
      <c r="T558" s="137">
        <f>S558*H558</f>
        <v>0</v>
      </c>
      <c r="AR558" s="138" t="s">
        <v>135</v>
      </c>
      <c r="AT558" s="138" t="s">
        <v>130</v>
      </c>
      <c r="AU558" s="138" t="s">
        <v>150</v>
      </c>
      <c r="AY558" s="16" t="s">
        <v>128</v>
      </c>
      <c r="BE558" s="139">
        <f>IF(N558="základní",J558,0)</f>
        <v>0</v>
      </c>
      <c r="BF558" s="139">
        <f>IF(N558="snížená",J558,0)</f>
        <v>0</v>
      </c>
      <c r="BG558" s="139">
        <f>IF(N558="zákl. přenesená",J558,0)</f>
        <v>0</v>
      </c>
      <c r="BH558" s="139">
        <f>IF(N558="sníž. přenesená",J558,0)</f>
        <v>0</v>
      </c>
      <c r="BI558" s="139">
        <f>IF(N558="nulová",J558,0)</f>
        <v>0</v>
      </c>
      <c r="BJ558" s="16" t="s">
        <v>22</v>
      </c>
      <c r="BK558" s="139">
        <f>ROUND(I558*H558,2)</f>
        <v>0</v>
      </c>
      <c r="BL558" s="16" t="s">
        <v>135</v>
      </c>
      <c r="BM558" s="138" t="s">
        <v>680</v>
      </c>
    </row>
    <row r="559" spans="2:65" s="1" customFormat="1">
      <c r="B559" s="32"/>
      <c r="D559" s="140" t="s">
        <v>137</v>
      </c>
      <c r="F559" s="141" t="s">
        <v>305</v>
      </c>
      <c r="I559" s="142"/>
      <c r="L559" s="32"/>
      <c r="M559" s="143"/>
      <c r="T559" s="51"/>
      <c r="AT559" s="16" t="s">
        <v>137</v>
      </c>
      <c r="AU559" s="16" t="s">
        <v>150</v>
      </c>
    </row>
    <row r="560" spans="2:65" s="1" customFormat="1" ht="55.5" customHeight="1">
      <c r="B560" s="32"/>
      <c r="C560" s="127" t="s">
        <v>681</v>
      </c>
      <c r="D560" s="127" t="s">
        <v>130</v>
      </c>
      <c r="E560" s="128" t="s">
        <v>307</v>
      </c>
      <c r="F560" s="129" t="s">
        <v>308</v>
      </c>
      <c r="G560" s="130" t="s">
        <v>236</v>
      </c>
      <c r="H560" s="131">
        <v>37.905000000000001</v>
      </c>
      <c r="I560" s="132"/>
      <c r="J560" s="133">
        <f>ROUND(I560*H560,2)</f>
        <v>0</v>
      </c>
      <c r="K560" s="129" t="s">
        <v>134</v>
      </c>
      <c r="L560" s="32"/>
      <c r="M560" s="134" t="s">
        <v>47</v>
      </c>
      <c r="N560" s="135" t="s">
        <v>55</v>
      </c>
      <c r="P560" s="136">
        <f>O560*H560</f>
        <v>0</v>
      </c>
      <c r="Q560" s="136">
        <v>0</v>
      </c>
      <c r="R560" s="136">
        <f>Q560*H560</f>
        <v>0</v>
      </c>
      <c r="S560" s="136">
        <v>0</v>
      </c>
      <c r="T560" s="137">
        <f>S560*H560</f>
        <v>0</v>
      </c>
      <c r="AR560" s="138" t="s">
        <v>135</v>
      </c>
      <c r="AT560" s="138" t="s">
        <v>130</v>
      </c>
      <c r="AU560" s="138" t="s">
        <v>150</v>
      </c>
      <c r="AY560" s="16" t="s">
        <v>128</v>
      </c>
      <c r="BE560" s="139">
        <f>IF(N560="základní",J560,0)</f>
        <v>0</v>
      </c>
      <c r="BF560" s="139">
        <f>IF(N560="snížená",J560,0)</f>
        <v>0</v>
      </c>
      <c r="BG560" s="139">
        <f>IF(N560="zákl. přenesená",J560,0)</f>
        <v>0</v>
      </c>
      <c r="BH560" s="139">
        <f>IF(N560="sníž. přenesená",J560,0)</f>
        <v>0</v>
      </c>
      <c r="BI560" s="139">
        <f>IF(N560="nulová",J560,0)</f>
        <v>0</v>
      </c>
      <c r="BJ560" s="16" t="s">
        <v>22</v>
      </c>
      <c r="BK560" s="139">
        <f>ROUND(I560*H560,2)</f>
        <v>0</v>
      </c>
      <c r="BL560" s="16" t="s">
        <v>135</v>
      </c>
      <c r="BM560" s="138" t="s">
        <v>682</v>
      </c>
    </row>
    <row r="561" spans="2:65" s="1" customFormat="1">
      <c r="B561" s="32"/>
      <c r="D561" s="140" t="s">
        <v>137</v>
      </c>
      <c r="F561" s="141" t="s">
        <v>310</v>
      </c>
      <c r="I561" s="142"/>
      <c r="L561" s="32"/>
      <c r="M561" s="143"/>
      <c r="T561" s="51"/>
      <c r="AT561" s="16" t="s">
        <v>137</v>
      </c>
      <c r="AU561" s="16" t="s">
        <v>150</v>
      </c>
    </row>
    <row r="562" spans="2:65" s="1" customFormat="1" ht="62.65" customHeight="1">
      <c r="B562" s="32"/>
      <c r="C562" s="127" t="s">
        <v>683</v>
      </c>
      <c r="D562" s="127" t="s">
        <v>130</v>
      </c>
      <c r="E562" s="128" t="s">
        <v>312</v>
      </c>
      <c r="F562" s="129" t="s">
        <v>313</v>
      </c>
      <c r="G562" s="130" t="s">
        <v>236</v>
      </c>
      <c r="H562" s="131">
        <v>37.905000000000001</v>
      </c>
      <c r="I562" s="132"/>
      <c r="J562" s="133">
        <f>ROUND(I562*H562,2)</f>
        <v>0</v>
      </c>
      <c r="K562" s="129" t="s">
        <v>134</v>
      </c>
      <c r="L562" s="32"/>
      <c r="M562" s="134" t="s">
        <v>47</v>
      </c>
      <c r="N562" s="135" t="s">
        <v>55</v>
      </c>
      <c r="P562" s="136">
        <f>O562*H562</f>
        <v>0</v>
      </c>
      <c r="Q562" s="136">
        <v>0</v>
      </c>
      <c r="R562" s="136">
        <f>Q562*H562</f>
        <v>0</v>
      </c>
      <c r="S562" s="136">
        <v>0</v>
      </c>
      <c r="T562" s="137">
        <f>S562*H562</f>
        <v>0</v>
      </c>
      <c r="AR562" s="138" t="s">
        <v>135</v>
      </c>
      <c r="AT562" s="138" t="s">
        <v>130</v>
      </c>
      <c r="AU562" s="138" t="s">
        <v>150</v>
      </c>
      <c r="AY562" s="16" t="s">
        <v>128</v>
      </c>
      <c r="BE562" s="139">
        <f>IF(N562="základní",J562,0)</f>
        <v>0</v>
      </c>
      <c r="BF562" s="139">
        <f>IF(N562="snížená",J562,0)</f>
        <v>0</v>
      </c>
      <c r="BG562" s="139">
        <f>IF(N562="zákl. přenesená",J562,0)</f>
        <v>0</v>
      </c>
      <c r="BH562" s="139">
        <f>IF(N562="sníž. přenesená",J562,0)</f>
        <v>0</v>
      </c>
      <c r="BI562" s="139">
        <f>IF(N562="nulová",J562,0)</f>
        <v>0</v>
      </c>
      <c r="BJ562" s="16" t="s">
        <v>22</v>
      </c>
      <c r="BK562" s="139">
        <f>ROUND(I562*H562,2)</f>
        <v>0</v>
      </c>
      <c r="BL562" s="16" t="s">
        <v>135</v>
      </c>
      <c r="BM562" s="138" t="s">
        <v>684</v>
      </c>
    </row>
    <row r="563" spans="2:65" s="1" customFormat="1">
      <c r="B563" s="32"/>
      <c r="D563" s="140" t="s">
        <v>137</v>
      </c>
      <c r="F563" s="141" t="s">
        <v>315</v>
      </c>
      <c r="I563" s="142"/>
      <c r="L563" s="32"/>
      <c r="M563" s="143"/>
      <c r="T563" s="51"/>
      <c r="AT563" s="16" t="s">
        <v>137</v>
      </c>
      <c r="AU563" s="16" t="s">
        <v>150</v>
      </c>
    </row>
    <row r="564" spans="2:65" s="1" customFormat="1" ht="24.2" customHeight="1">
      <c r="B564" s="32"/>
      <c r="C564" s="127" t="s">
        <v>685</v>
      </c>
      <c r="D564" s="127" t="s">
        <v>130</v>
      </c>
      <c r="E564" s="128" t="s">
        <v>686</v>
      </c>
      <c r="F564" s="129" t="s">
        <v>687</v>
      </c>
      <c r="G564" s="130" t="s">
        <v>236</v>
      </c>
      <c r="H564" s="131">
        <v>0.11</v>
      </c>
      <c r="I564" s="132"/>
      <c r="J564" s="133">
        <f>ROUND(I564*H564,2)</f>
        <v>0</v>
      </c>
      <c r="K564" s="129" t="s">
        <v>134</v>
      </c>
      <c r="L564" s="32"/>
      <c r="M564" s="134" t="s">
        <v>47</v>
      </c>
      <c r="N564" s="135" t="s">
        <v>55</v>
      </c>
      <c r="P564" s="136">
        <f>O564*H564</f>
        <v>0</v>
      </c>
      <c r="Q564" s="136">
        <v>0</v>
      </c>
      <c r="R564" s="136">
        <f>Q564*H564</f>
        <v>0</v>
      </c>
      <c r="S564" s="136">
        <v>0</v>
      </c>
      <c r="T564" s="137">
        <f>S564*H564</f>
        <v>0</v>
      </c>
      <c r="AR564" s="138" t="s">
        <v>135</v>
      </c>
      <c r="AT564" s="138" t="s">
        <v>130</v>
      </c>
      <c r="AU564" s="138" t="s">
        <v>150</v>
      </c>
      <c r="AY564" s="16" t="s">
        <v>128</v>
      </c>
      <c r="BE564" s="139">
        <f>IF(N564="základní",J564,0)</f>
        <v>0</v>
      </c>
      <c r="BF564" s="139">
        <f>IF(N564="snížená",J564,0)</f>
        <v>0</v>
      </c>
      <c r="BG564" s="139">
        <f>IF(N564="zákl. přenesená",J564,0)</f>
        <v>0</v>
      </c>
      <c r="BH564" s="139">
        <f>IF(N564="sníž. přenesená",J564,0)</f>
        <v>0</v>
      </c>
      <c r="BI564" s="139">
        <f>IF(N564="nulová",J564,0)</f>
        <v>0</v>
      </c>
      <c r="BJ564" s="16" t="s">
        <v>22</v>
      </c>
      <c r="BK564" s="139">
        <f>ROUND(I564*H564,2)</f>
        <v>0</v>
      </c>
      <c r="BL564" s="16" t="s">
        <v>135</v>
      </c>
      <c r="BM564" s="138" t="s">
        <v>688</v>
      </c>
    </row>
    <row r="565" spans="2:65" s="1" customFormat="1">
      <c r="B565" s="32"/>
      <c r="D565" s="140" t="s">
        <v>137</v>
      </c>
      <c r="F565" s="141" t="s">
        <v>689</v>
      </c>
      <c r="I565" s="142"/>
      <c r="L565" s="32"/>
      <c r="M565" s="143"/>
      <c r="T565" s="51"/>
      <c r="AT565" s="16" t="s">
        <v>137</v>
      </c>
      <c r="AU565" s="16" t="s">
        <v>150</v>
      </c>
    </row>
    <row r="566" spans="2:65" s="11" customFormat="1" ht="25.9" customHeight="1">
      <c r="B566" s="115"/>
      <c r="D566" s="116" t="s">
        <v>83</v>
      </c>
      <c r="E566" s="117" t="s">
        <v>316</v>
      </c>
      <c r="F566" s="117" t="s">
        <v>317</v>
      </c>
      <c r="I566" s="118"/>
      <c r="J566" s="119">
        <f>BK566</f>
        <v>0</v>
      </c>
      <c r="L566" s="115"/>
      <c r="M566" s="120"/>
      <c r="P566" s="121">
        <f>P567+P663+P775</f>
        <v>0</v>
      </c>
      <c r="R566" s="121">
        <f>R567+R663+R775</f>
        <v>133.87829760000002</v>
      </c>
      <c r="T566" s="122">
        <f>T567+T663+T775</f>
        <v>0.53344000000000003</v>
      </c>
      <c r="AR566" s="116" t="s">
        <v>22</v>
      </c>
      <c r="AT566" s="123" t="s">
        <v>83</v>
      </c>
      <c r="AU566" s="123" t="s">
        <v>84</v>
      </c>
      <c r="AY566" s="116" t="s">
        <v>128</v>
      </c>
      <c r="BK566" s="124">
        <f>BK567+BK663+BK775</f>
        <v>0</v>
      </c>
    </row>
    <row r="567" spans="2:65" s="11" customFormat="1" ht="22.9" customHeight="1">
      <c r="B567" s="115"/>
      <c r="D567" s="116" t="s">
        <v>83</v>
      </c>
      <c r="E567" s="125" t="s">
        <v>318</v>
      </c>
      <c r="F567" s="125" t="s">
        <v>319</v>
      </c>
      <c r="I567" s="118"/>
      <c r="J567" s="126">
        <f>BK567</f>
        <v>0</v>
      </c>
      <c r="L567" s="115"/>
      <c r="M567" s="120"/>
      <c r="P567" s="121">
        <f>SUM(P568:P662)</f>
        <v>0</v>
      </c>
      <c r="R567" s="121">
        <f>SUM(R568:R662)</f>
        <v>3.5284999999999997E-2</v>
      </c>
      <c r="T567" s="122">
        <f>SUM(T568:T662)</f>
        <v>5.4400000000000004E-3</v>
      </c>
      <c r="AR567" s="116" t="s">
        <v>150</v>
      </c>
      <c r="AT567" s="123" t="s">
        <v>83</v>
      </c>
      <c r="AU567" s="123" t="s">
        <v>22</v>
      </c>
      <c r="AY567" s="116" t="s">
        <v>128</v>
      </c>
      <c r="BK567" s="124">
        <f>SUM(BK568:BK662)</f>
        <v>0</v>
      </c>
    </row>
    <row r="568" spans="2:65" s="1" customFormat="1" ht="33" customHeight="1">
      <c r="B568" s="32"/>
      <c r="C568" s="127" t="s">
        <v>690</v>
      </c>
      <c r="D568" s="127" t="s">
        <v>130</v>
      </c>
      <c r="E568" s="128" t="s">
        <v>691</v>
      </c>
      <c r="F568" s="129" t="s">
        <v>692</v>
      </c>
      <c r="G568" s="130" t="s">
        <v>693</v>
      </c>
      <c r="H568" s="131">
        <v>6</v>
      </c>
      <c r="I568" s="132"/>
      <c r="J568" s="133">
        <f>ROUND(I568*H568,2)</f>
        <v>0</v>
      </c>
      <c r="K568" s="129" t="s">
        <v>134</v>
      </c>
      <c r="L568" s="32"/>
      <c r="M568" s="134" t="s">
        <v>47</v>
      </c>
      <c r="N568" s="135" t="s">
        <v>55</v>
      </c>
      <c r="P568" s="136">
        <f>O568*H568</f>
        <v>0</v>
      </c>
      <c r="Q568" s="136">
        <v>0</v>
      </c>
      <c r="R568" s="136">
        <f>Q568*H568</f>
        <v>0</v>
      </c>
      <c r="S568" s="136">
        <v>0</v>
      </c>
      <c r="T568" s="137">
        <f>S568*H568</f>
        <v>0</v>
      </c>
      <c r="AR568" s="138" t="s">
        <v>22</v>
      </c>
      <c r="AT568" s="138" t="s">
        <v>130</v>
      </c>
      <c r="AU568" s="138" t="s">
        <v>94</v>
      </c>
      <c r="AY568" s="16" t="s">
        <v>128</v>
      </c>
      <c r="BE568" s="139">
        <f>IF(N568="základní",J568,0)</f>
        <v>0</v>
      </c>
      <c r="BF568" s="139">
        <f>IF(N568="snížená",J568,0)</f>
        <v>0</v>
      </c>
      <c r="BG568" s="139">
        <f>IF(N568="zákl. přenesená",J568,0)</f>
        <v>0</v>
      </c>
      <c r="BH568" s="139">
        <f>IF(N568="sníž. přenesená",J568,0)</f>
        <v>0</v>
      </c>
      <c r="BI568" s="139">
        <f>IF(N568="nulová",J568,0)</f>
        <v>0</v>
      </c>
      <c r="BJ568" s="16" t="s">
        <v>22</v>
      </c>
      <c r="BK568" s="139">
        <f>ROUND(I568*H568,2)</f>
        <v>0</v>
      </c>
      <c r="BL568" s="16" t="s">
        <v>22</v>
      </c>
      <c r="BM568" s="138" t="s">
        <v>694</v>
      </c>
    </row>
    <row r="569" spans="2:65" s="1" customFormat="1">
      <c r="B569" s="32"/>
      <c r="D569" s="140" t="s">
        <v>137</v>
      </c>
      <c r="F569" s="141" t="s">
        <v>695</v>
      </c>
      <c r="I569" s="142"/>
      <c r="L569" s="32"/>
      <c r="M569" s="143"/>
      <c r="T569" s="51"/>
      <c r="AT569" s="16" t="s">
        <v>137</v>
      </c>
      <c r="AU569" s="16" t="s">
        <v>94</v>
      </c>
    </row>
    <row r="570" spans="2:65" s="12" customFormat="1">
      <c r="B570" s="144"/>
      <c r="D570" s="145" t="s">
        <v>139</v>
      </c>
      <c r="E570" s="146" t="s">
        <v>47</v>
      </c>
      <c r="F570" s="147" t="s">
        <v>696</v>
      </c>
      <c r="H570" s="146" t="s">
        <v>47</v>
      </c>
      <c r="I570" s="148"/>
      <c r="L570" s="144"/>
      <c r="M570" s="149"/>
      <c r="T570" s="150"/>
      <c r="AT570" s="146" t="s">
        <v>139</v>
      </c>
      <c r="AU570" s="146" t="s">
        <v>94</v>
      </c>
      <c r="AV570" s="12" t="s">
        <v>22</v>
      </c>
      <c r="AW570" s="12" t="s">
        <v>45</v>
      </c>
      <c r="AX570" s="12" t="s">
        <v>84</v>
      </c>
      <c r="AY570" s="146" t="s">
        <v>128</v>
      </c>
    </row>
    <row r="571" spans="2:65" s="12" customFormat="1">
      <c r="B571" s="144"/>
      <c r="D571" s="145" t="s">
        <v>139</v>
      </c>
      <c r="E571" s="146" t="s">
        <v>47</v>
      </c>
      <c r="F571" s="147" t="s">
        <v>697</v>
      </c>
      <c r="H571" s="146" t="s">
        <v>47</v>
      </c>
      <c r="I571" s="148"/>
      <c r="L571" s="144"/>
      <c r="M571" s="149"/>
      <c r="T571" s="150"/>
      <c r="AT571" s="146" t="s">
        <v>139</v>
      </c>
      <c r="AU571" s="146" t="s">
        <v>94</v>
      </c>
      <c r="AV571" s="12" t="s">
        <v>22</v>
      </c>
      <c r="AW571" s="12" t="s">
        <v>45</v>
      </c>
      <c r="AX571" s="12" t="s">
        <v>84</v>
      </c>
      <c r="AY571" s="146" t="s">
        <v>128</v>
      </c>
    </row>
    <row r="572" spans="2:65" s="13" customFormat="1">
      <c r="B572" s="151"/>
      <c r="D572" s="145" t="s">
        <v>139</v>
      </c>
      <c r="E572" s="152" t="s">
        <v>47</v>
      </c>
      <c r="F572" s="153" t="s">
        <v>698</v>
      </c>
      <c r="H572" s="154">
        <v>6</v>
      </c>
      <c r="I572" s="155"/>
      <c r="L572" s="151"/>
      <c r="M572" s="156"/>
      <c r="T572" s="157"/>
      <c r="AT572" s="152" t="s">
        <v>139</v>
      </c>
      <c r="AU572" s="152" t="s">
        <v>94</v>
      </c>
      <c r="AV572" s="13" t="s">
        <v>94</v>
      </c>
      <c r="AW572" s="13" t="s">
        <v>45</v>
      </c>
      <c r="AX572" s="13" t="s">
        <v>22</v>
      </c>
      <c r="AY572" s="152" t="s">
        <v>128</v>
      </c>
    </row>
    <row r="573" spans="2:65" s="1" customFormat="1" ht="33" customHeight="1">
      <c r="B573" s="32"/>
      <c r="C573" s="127" t="s">
        <v>699</v>
      </c>
      <c r="D573" s="127" t="s">
        <v>130</v>
      </c>
      <c r="E573" s="128" t="s">
        <v>700</v>
      </c>
      <c r="F573" s="129" t="s">
        <v>701</v>
      </c>
      <c r="G573" s="130" t="s">
        <v>693</v>
      </c>
      <c r="H573" s="131">
        <v>12</v>
      </c>
      <c r="I573" s="132"/>
      <c r="J573" s="133">
        <f>ROUND(I573*H573,2)</f>
        <v>0</v>
      </c>
      <c r="K573" s="129" t="s">
        <v>134</v>
      </c>
      <c r="L573" s="32"/>
      <c r="M573" s="134" t="s">
        <v>47</v>
      </c>
      <c r="N573" s="135" t="s">
        <v>55</v>
      </c>
      <c r="P573" s="136">
        <f>O573*H573</f>
        <v>0</v>
      </c>
      <c r="Q573" s="136">
        <v>0</v>
      </c>
      <c r="R573" s="136">
        <f>Q573*H573</f>
        <v>0</v>
      </c>
      <c r="S573" s="136">
        <v>0</v>
      </c>
      <c r="T573" s="137">
        <f>S573*H573</f>
        <v>0</v>
      </c>
      <c r="AR573" s="138" t="s">
        <v>22</v>
      </c>
      <c r="AT573" s="138" t="s">
        <v>130</v>
      </c>
      <c r="AU573" s="138" t="s">
        <v>94</v>
      </c>
      <c r="AY573" s="16" t="s">
        <v>128</v>
      </c>
      <c r="BE573" s="139">
        <f>IF(N573="základní",J573,0)</f>
        <v>0</v>
      </c>
      <c r="BF573" s="139">
        <f>IF(N573="snížená",J573,0)</f>
        <v>0</v>
      </c>
      <c r="BG573" s="139">
        <f>IF(N573="zákl. přenesená",J573,0)</f>
        <v>0</v>
      </c>
      <c r="BH573" s="139">
        <f>IF(N573="sníž. přenesená",J573,0)</f>
        <v>0</v>
      </c>
      <c r="BI573" s="139">
        <f>IF(N573="nulová",J573,0)</f>
        <v>0</v>
      </c>
      <c r="BJ573" s="16" t="s">
        <v>22</v>
      </c>
      <c r="BK573" s="139">
        <f>ROUND(I573*H573,2)</f>
        <v>0</v>
      </c>
      <c r="BL573" s="16" t="s">
        <v>22</v>
      </c>
      <c r="BM573" s="138" t="s">
        <v>702</v>
      </c>
    </row>
    <row r="574" spans="2:65" s="1" customFormat="1">
      <c r="B574" s="32"/>
      <c r="D574" s="140" t="s">
        <v>137</v>
      </c>
      <c r="F574" s="141" t="s">
        <v>703</v>
      </c>
      <c r="I574" s="142"/>
      <c r="L574" s="32"/>
      <c r="M574" s="143"/>
      <c r="T574" s="51"/>
      <c r="AT574" s="16" t="s">
        <v>137</v>
      </c>
      <c r="AU574" s="16" t="s">
        <v>94</v>
      </c>
    </row>
    <row r="575" spans="2:65" s="12" customFormat="1">
      <c r="B575" s="144"/>
      <c r="D575" s="145" t="s">
        <v>139</v>
      </c>
      <c r="E575" s="146" t="s">
        <v>47</v>
      </c>
      <c r="F575" s="147" t="s">
        <v>696</v>
      </c>
      <c r="H575" s="146" t="s">
        <v>47</v>
      </c>
      <c r="I575" s="148"/>
      <c r="L575" s="144"/>
      <c r="M575" s="149"/>
      <c r="T575" s="150"/>
      <c r="AT575" s="146" t="s">
        <v>139</v>
      </c>
      <c r="AU575" s="146" t="s">
        <v>94</v>
      </c>
      <c r="AV575" s="12" t="s">
        <v>22</v>
      </c>
      <c r="AW575" s="12" t="s">
        <v>45</v>
      </c>
      <c r="AX575" s="12" t="s">
        <v>84</v>
      </c>
      <c r="AY575" s="146" t="s">
        <v>128</v>
      </c>
    </row>
    <row r="576" spans="2:65" s="12" customFormat="1">
      <c r="B576" s="144"/>
      <c r="D576" s="145" t="s">
        <v>139</v>
      </c>
      <c r="E576" s="146" t="s">
        <v>47</v>
      </c>
      <c r="F576" s="147" t="s">
        <v>704</v>
      </c>
      <c r="H576" s="146" t="s">
        <v>47</v>
      </c>
      <c r="I576" s="148"/>
      <c r="L576" s="144"/>
      <c r="M576" s="149"/>
      <c r="T576" s="150"/>
      <c r="AT576" s="146" t="s">
        <v>139</v>
      </c>
      <c r="AU576" s="146" t="s">
        <v>94</v>
      </c>
      <c r="AV576" s="12" t="s">
        <v>22</v>
      </c>
      <c r="AW576" s="12" t="s">
        <v>45</v>
      </c>
      <c r="AX576" s="12" t="s">
        <v>84</v>
      </c>
      <c r="AY576" s="146" t="s">
        <v>128</v>
      </c>
    </row>
    <row r="577" spans="2:65" s="13" customFormat="1">
      <c r="B577" s="151"/>
      <c r="D577" s="145" t="s">
        <v>139</v>
      </c>
      <c r="E577" s="152" t="s">
        <v>47</v>
      </c>
      <c r="F577" s="153" t="s">
        <v>705</v>
      </c>
      <c r="H577" s="154">
        <v>12</v>
      </c>
      <c r="I577" s="155"/>
      <c r="L577" s="151"/>
      <c r="M577" s="156"/>
      <c r="T577" s="157"/>
      <c r="AT577" s="152" t="s">
        <v>139</v>
      </c>
      <c r="AU577" s="152" t="s">
        <v>94</v>
      </c>
      <c r="AV577" s="13" t="s">
        <v>94</v>
      </c>
      <c r="AW577" s="13" t="s">
        <v>45</v>
      </c>
      <c r="AX577" s="13" t="s">
        <v>22</v>
      </c>
      <c r="AY577" s="152" t="s">
        <v>128</v>
      </c>
    </row>
    <row r="578" spans="2:65" s="1" customFormat="1" ht="37.9" customHeight="1">
      <c r="B578" s="32"/>
      <c r="C578" s="127" t="s">
        <v>706</v>
      </c>
      <c r="D578" s="127" t="s">
        <v>130</v>
      </c>
      <c r="E578" s="128" t="s">
        <v>707</v>
      </c>
      <c r="F578" s="129" t="s">
        <v>708</v>
      </c>
      <c r="G578" s="130" t="s">
        <v>693</v>
      </c>
      <c r="H578" s="131">
        <v>5</v>
      </c>
      <c r="I578" s="132"/>
      <c r="J578" s="133">
        <f>ROUND(I578*H578,2)</f>
        <v>0</v>
      </c>
      <c r="K578" s="129" t="s">
        <v>134</v>
      </c>
      <c r="L578" s="32"/>
      <c r="M578" s="134" t="s">
        <v>47</v>
      </c>
      <c r="N578" s="135" t="s">
        <v>55</v>
      </c>
      <c r="P578" s="136">
        <f>O578*H578</f>
        <v>0</v>
      </c>
      <c r="Q578" s="136">
        <v>0</v>
      </c>
      <c r="R578" s="136">
        <f>Q578*H578</f>
        <v>0</v>
      </c>
      <c r="S578" s="136">
        <v>0</v>
      </c>
      <c r="T578" s="137">
        <f>S578*H578</f>
        <v>0</v>
      </c>
      <c r="AR578" s="138" t="s">
        <v>22</v>
      </c>
      <c r="AT578" s="138" t="s">
        <v>130</v>
      </c>
      <c r="AU578" s="138" t="s">
        <v>94</v>
      </c>
      <c r="AY578" s="16" t="s">
        <v>128</v>
      </c>
      <c r="BE578" s="139">
        <f>IF(N578="základní",J578,0)</f>
        <v>0</v>
      </c>
      <c r="BF578" s="139">
        <f>IF(N578="snížená",J578,0)</f>
        <v>0</v>
      </c>
      <c r="BG578" s="139">
        <f>IF(N578="zákl. přenesená",J578,0)</f>
        <v>0</v>
      </c>
      <c r="BH578" s="139">
        <f>IF(N578="sníž. přenesená",J578,0)</f>
        <v>0</v>
      </c>
      <c r="BI578" s="139">
        <f>IF(N578="nulová",J578,0)</f>
        <v>0</v>
      </c>
      <c r="BJ578" s="16" t="s">
        <v>22</v>
      </c>
      <c r="BK578" s="139">
        <f>ROUND(I578*H578,2)</f>
        <v>0</v>
      </c>
      <c r="BL578" s="16" t="s">
        <v>22</v>
      </c>
      <c r="BM578" s="138" t="s">
        <v>709</v>
      </c>
    </row>
    <row r="579" spans="2:65" s="1" customFormat="1">
      <c r="B579" s="32"/>
      <c r="D579" s="140" t="s">
        <v>137</v>
      </c>
      <c r="F579" s="141" t="s">
        <v>710</v>
      </c>
      <c r="I579" s="142"/>
      <c r="L579" s="32"/>
      <c r="M579" s="143"/>
      <c r="T579" s="51"/>
      <c r="AT579" s="16" t="s">
        <v>137</v>
      </c>
      <c r="AU579" s="16" t="s">
        <v>94</v>
      </c>
    </row>
    <row r="580" spans="2:65" s="12" customFormat="1">
      <c r="B580" s="144"/>
      <c r="D580" s="145" t="s">
        <v>139</v>
      </c>
      <c r="E580" s="146" t="s">
        <v>47</v>
      </c>
      <c r="F580" s="147" t="s">
        <v>696</v>
      </c>
      <c r="H580" s="146" t="s">
        <v>47</v>
      </c>
      <c r="I580" s="148"/>
      <c r="L580" s="144"/>
      <c r="M580" s="149"/>
      <c r="T580" s="150"/>
      <c r="AT580" s="146" t="s">
        <v>139</v>
      </c>
      <c r="AU580" s="146" t="s">
        <v>94</v>
      </c>
      <c r="AV580" s="12" t="s">
        <v>22</v>
      </c>
      <c r="AW580" s="12" t="s">
        <v>45</v>
      </c>
      <c r="AX580" s="12" t="s">
        <v>84</v>
      </c>
      <c r="AY580" s="146" t="s">
        <v>128</v>
      </c>
    </row>
    <row r="581" spans="2:65" s="12" customFormat="1">
      <c r="B581" s="144"/>
      <c r="D581" s="145" t="s">
        <v>139</v>
      </c>
      <c r="E581" s="146" t="s">
        <v>47</v>
      </c>
      <c r="F581" s="147" t="s">
        <v>711</v>
      </c>
      <c r="H581" s="146" t="s">
        <v>47</v>
      </c>
      <c r="I581" s="148"/>
      <c r="L581" s="144"/>
      <c r="M581" s="149"/>
      <c r="T581" s="150"/>
      <c r="AT581" s="146" t="s">
        <v>139</v>
      </c>
      <c r="AU581" s="146" t="s">
        <v>94</v>
      </c>
      <c r="AV581" s="12" t="s">
        <v>22</v>
      </c>
      <c r="AW581" s="12" t="s">
        <v>45</v>
      </c>
      <c r="AX581" s="12" t="s">
        <v>84</v>
      </c>
      <c r="AY581" s="146" t="s">
        <v>128</v>
      </c>
    </row>
    <row r="582" spans="2:65" s="13" customFormat="1">
      <c r="B582" s="151"/>
      <c r="D582" s="145" t="s">
        <v>139</v>
      </c>
      <c r="E582" s="152" t="s">
        <v>47</v>
      </c>
      <c r="F582" s="153" t="s">
        <v>712</v>
      </c>
      <c r="H582" s="154">
        <v>2</v>
      </c>
      <c r="I582" s="155"/>
      <c r="L582" s="151"/>
      <c r="M582" s="156"/>
      <c r="T582" s="157"/>
      <c r="AT582" s="152" t="s">
        <v>139</v>
      </c>
      <c r="AU582" s="152" t="s">
        <v>94</v>
      </c>
      <c r="AV582" s="13" t="s">
        <v>94</v>
      </c>
      <c r="AW582" s="13" t="s">
        <v>45</v>
      </c>
      <c r="AX582" s="13" t="s">
        <v>84</v>
      </c>
      <c r="AY582" s="152" t="s">
        <v>128</v>
      </c>
    </row>
    <row r="583" spans="2:65" s="12" customFormat="1">
      <c r="B583" s="144"/>
      <c r="D583" s="145" t="s">
        <v>139</v>
      </c>
      <c r="E583" s="146" t="s">
        <v>47</v>
      </c>
      <c r="F583" s="147" t="s">
        <v>713</v>
      </c>
      <c r="H583" s="146" t="s">
        <v>47</v>
      </c>
      <c r="I583" s="148"/>
      <c r="L583" s="144"/>
      <c r="M583" s="149"/>
      <c r="T583" s="150"/>
      <c r="AT583" s="146" t="s">
        <v>139</v>
      </c>
      <c r="AU583" s="146" t="s">
        <v>94</v>
      </c>
      <c r="AV583" s="12" t="s">
        <v>22</v>
      </c>
      <c r="AW583" s="12" t="s">
        <v>45</v>
      </c>
      <c r="AX583" s="12" t="s">
        <v>84</v>
      </c>
      <c r="AY583" s="146" t="s">
        <v>128</v>
      </c>
    </row>
    <row r="584" spans="2:65" s="13" customFormat="1">
      <c r="B584" s="151"/>
      <c r="D584" s="145" t="s">
        <v>139</v>
      </c>
      <c r="E584" s="152" t="s">
        <v>47</v>
      </c>
      <c r="F584" s="153" t="s">
        <v>714</v>
      </c>
      <c r="H584" s="154">
        <v>3</v>
      </c>
      <c r="I584" s="155"/>
      <c r="L584" s="151"/>
      <c r="M584" s="156"/>
      <c r="T584" s="157"/>
      <c r="AT584" s="152" t="s">
        <v>139</v>
      </c>
      <c r="AU584" s="152" t="s">
        <v>94</v>
      </c>
      <c r="AV584" s="13" t="s">
        <v>94</v>
      </c>
      <c r="AW584" s="13" t="s">
        <v>45</v>
      </c>
      <c r="AX584" s="13" t="s">
        <v>84</v>
      </c>
      <c r="AY584" s="152" t="s">
        <v>128</v>
      </c>
    </row>
    <row r="585" spans="2:65" s="14" customFormat="1">
      <c r="B585" s="158"/>
      <c r="D585" s="145" t="s">
        <v>139</v>
      </c>
      <c r="E585" s="159" t="s">
        <v>47</v>
      </c>
      <c r="F585" s="160" t="s">
        <v>159</v>
      </c>
      <c r="H585" s="161">
        <v>5</v>
      </c>
      <c r="I585" s="162"/>
      <c r="L585" s="158"/>
      <c r="M585" s="163"/>
      <c r="T585" s="164"/>
      <c r="AT585" s="159" t="s">
        <v>139</v>
      </c>
      <c r="AU585" s="159" t="s">
        <v>94</v>
      </c>
      <c r="AV585" s="14" t="s">
        <v>135</v>
      </c>
      <c r="AW585" s="14" t="s">
        <v>45</v>
      </c>
      <c r="AX585" s="14" t="s">
        <v>22</v>
      </c>
      <c r="AY585" s="159" t="s">
        <v>128</v>
      </c>
    </row>
    <row r="586" spans="2:65" s="1" customFormat="1" ht="24.2" customHeight="1">
      <c r="B586" s="32"/>
      <c r="C586" s="165" t="s">
        <v>715</v>
      </c>
      <c r="D586" s="165" t="s">
        <v>316</v>
      </c>
      <c r="E586" s="166" t="s">
        <v>716</v>
      </c>
      <c r="F586" s="167" t="s">
        <v>717</v>
      </c>
      <c r="G586" s="168" t="s">
        <v>693</v>
      </c>
      <c r="H586" s="169">
        <v>5</v>
      </c>
      <c r="I586" s="170"/>
      <c r="J586" s="171">
        <f>ROUND(I586*H586,2)</f>
        <v>0</v>
      </c>
      <c r="K586" s="167" t="s">
        <v>134</v>
      </c>
      <c r="L586" s="172"/>
      <c r="M586" s="173" t="s">
        <v>47</v>
      </c>
      <c r="N586" s="174" t="s">
        <v>55</v>
      </c>
      <c r="P586" s="136">
        <f>O586*H586</f>
        <v>0</v>
      </c>
      <c r="Q586" s="136">
        <v>3.7000000000000002E-3</v>
      </c>
      <c r="R586" s="136">
        <f>Q586*H586</f>
        <v>1.8500000000000003E-2</v>
      </c>
      <c r="S586" s="136">
        <v>0</v>
      </c>
      <c r="T586" s="137">
        <f>S586*H586</f>
        <v>0</v>
      </c>
      <c r="AR586" s="138" t="s">
        <v>94</v>
      </c>
      <c r="AT586" s="138" t="s">
        <v>316</v>
      </c>
      <c r="AU586" s="138" t="s">
        <v>94</v>
      </c>
      <c r="AY586" s="16" t="s">
        <v>128</v>
      </c>
      <c r="BE586" s="139">
        <f>IF(N586="základní",J586,0)</f>
        <v>0</v>
      </c>
      <c r="BF586" s="139">
        <f>IF(N586="snížená",J586,0)</f>
        <v>0</v>
      </c>
      <c r="BG586" s="139">
        <f>IF(N586="zákl. přenesená",J586,0)</f>
        <v>0</v>
      </c>
      <c r="BH586" s="139">
        <f>IF(N586="sníž. přenesená",J586,0)</f>
        <v>0</v>
      </c>
      <c r="BI586" s="139">
        <f>IF(N586="nulová",J586,0)</f>
        <v>0</v>
      </c>
      <c r="BJ586" s="16" t="s">
        <v>22</v>
      </c>
      <c r="BK586" s="139">
        <f>ROUND(I586*H586,2)</f>
        <v>0</v>
      </c>
      <c r="BL586" s="16" t="s">
        <v>22</v>
      </c>
      <c r="BM586" s="138" t="s">
        <v>718</v>
      </c>
    </row>
    <row r="587" spans="2:65" s="12" customFormat="1">
      <c r="B587" s="144"/>
      <c r="D587" s="145" t="s">
        <v>139</v>
      </c>
      <c r="E587" s="146" t="s">
        <v>47</v>
      </c>
      <c r="F587" s="147" t="s">
        <v>696</v>
      </c>
      <c r="H587" s="146" t="s">
        <v>47</v>
      </c>
      <c r="I587" s="148"/>
      <c r="L587" s="144"/>
      <c r="M587" s="149"/>
      <c r="T587" s="150"/>
      <c r="AT587" s="146" t="s">
        <v>139</v>
      </c>
      <c r="AU587" s="146" t="s">
        <v>94</v>
      </c>
      <c r="AV587" s="12" t="s">
        <v>22</v>
      </c>
      <c r="AW587" s="12" t="s">
        <v>45</v>
      </c>
      <c r="AX587" s="12" t="s">
        <v>84</v>
      </c>
      <c r="AY587" s="146" t="s">
        <v>128</v>
      </c>
    </row>
    <row r="588" spans="2:65" s="12" customFormat="1">
      <c r="B588" s="144"/>
      <c r="D588" s="145" t="s">
        <v>139</v>
      </c>
      <c r="E588" s="146" t="s">
        <v>47</v>
      </c>
      <c r="F588" s="147" t="s">
        <v>711</v>
      </c>
      <c r="H588" s="146" t="s">
        <v>47</v>
      </c>
      <c r="I588" s="148"/>
      <c r="L588" s="144"/>
      <c r="M588" s="149"/>
      <c r="T588" s="150"/>
      <c r="AT588" s="146" t="s">
        <v>139</v>
      </c>
      <c r="AU588" s="146" t="s">
        <v>94</v>
      </c>
      <c r="AV588" s="12" t="s">
        <v>22</v>
      </c>
      <c r="AW588" s="12" t="s">
        <v>45</v>
      </c>
      <c r="AX588" s="12" t="s">
        <v>84</v>
      </c>
      <c r="AY588" s="146" t="s">
        <v>128</v>
      </c>
    </row>
    <row r="589" spans="2:65" s="13" customFormat="1">
      <c r="B589" s="151"/>
      <c r="D589" s="145" t="s">
        <v>139</v>
      </c>
      <c r="E589" s="152" t="s">
        <v>47</v>
      </c>
      <c r="F589" s="153" t="s">
        <v>712</v>
      </c>
      <c r="H589" s="154">
        <v>2</v>
      </c>
      <c r="I589" s="155"/>
      <c r="L589" s="151"/>
      <c r="M589" s="156"/>
      <c r="T589" s="157"/>
      <c r="AT589" s="152" t="s">
        <v>139</v>
      </c>
      <c r="AU589" s="152" t="s">
        <v>94</v>
      </c>
      <c r="AV589" s="13" t="s">
        <v>94</v>
      </c>
      <c r="AW589" s="13" t="s">
        <v>45</v>
      </c>
      <c r="AX589" s="13" t="s">
        <v>84</v>
      </c>
      <c r="AY589" s="152" t="s">
        <v>128</v>
      </c>
    </row>
    <row r="590" spans="2:65" s="12" customFormat="1">
      <c r="B590" s="144"/>
      <c r="D590" s="145" t="s">
        <v>139</v>
      </c>
      <c r="E590" s="146" t="s">
        <v>47</v>
      </c>
      <c r="F590" s="147" t="s">
        <v>713</v>
      </c>
      <c r="H590" s="146" t="s">
        <v>47</v>
      </c>
      <c r="I590" s="148"/>
      <c r="L590" s="144"/>
      <c r="M590" s="149"/>
      <c r="T590" s="150"/>
      <c r="AT590" s="146" t="s">
        <v>139</v>
      </c>
      <c r="AU590" s="146" t="s">
        <v>94</v>
      </c>
      <c r="AV590" s="12" t="s">
        <v>22</v>
      </c>
      <c r="AW590" s="12" t="s">
        <v>45</v>
      </c>
      <c r="AX590" s="12" t="s">
        <v>84</v>
      </c>
      <c r="AY590" s="146" t="s">
        <v>128</v>
      </c>
    </row>
    <row r="591" spans="2:65" s="13" customFormat="1">
      <c r="B591" s="151"/>
      <c r="D591" s="145" t="s">
        <v>139</v>
      </c>
      <c r="E591" s="152" t="s">
        <v>47</v>
      </c>
      <c r="F591" s="153" t="s">
        <v>714</v>
      </c>
      <c r="H591" s="154">
        <v>3</v>
      </c>
      <c r="I591" s="155"/>
      <c r="L591" s="151"/>
      <c r="M591" s="156"/>
      <c r="T591" s="157"/>
      <c r="AT591" s="152" t="s">
        <v>139</v>
      </c>
      <c r="AU591" s="152" t="s">
        <v>94</v>
      </c>
      <c r="AV591" s="13" t="s">
        <v>94</v>
      </c>
      <c r="AW591" s="13" t="s">
        <v>45</v>
      </c>
      <c r="AX591" s="13" t="s">
        <v>84</v>
      </c>
      <c r="AY591" s="152" t="s">
        <v>128</v>
      </c>
    </row>
    <row r="592" spans="2:65" s="14" customFormat="1">
      <c r="B592" s="158"/>
      <c r="D592" s="145" t="s">
        <v>139</v>
      </c>
      <c r="E592" s="159" t="s">
        <v>47</v>
      </c>
      <c r="F592" s="160" t="s">
        <v>159</v>
      </c>
      <c r="H592" s="161">
        <v>5</v>
      </c>
      <c r="I592" s="162"/>
      <c r="L592" s="158"/>
      <c r="M592" s="163"/>
      <c r="T592" s="164"/>
      <c r="AT592" s="159" t="s">
        <v>139</v>
      </c>
      <c r="AU592" s="159" t="s">
        <v>94</v>
      </c>
      <c r="AV592" s="14" t="s">
        <v>135</v>
      </c>
      <c r="AW592" s="14" t="s">
        <v>45</v>
      </c>
      <c r="AX592" s="14" t="s">
        <v>22</v>
      </c>
      <c r="AY592" s="159" t="s">
        <v>128</v>
      </c>
    </row>
    <row r="593" spans="2:65" s="1" customFormat="1" ht="24.2" customHeight="1">
      <c r="B593" s="32"/>
      <c r="C593" s="127" t="s">
        <v>719</v>
      </c>
      <c r="D593" s="127" t="s">
        <v>130</v>
      </c>
      <c r="E593" s="128" t="s">
        <v>720</v>
      </c>
      <c r="F593" s="129" t="s">
        <v>721</v>
      </c>
      <c r="G593" s="130" t="s">
        <v>693</v>
      </c>
      <c r="H593" s="131">
        <v>1</v>
      </c>
      <c r="I593" s="132"/>
      <c r="J593" s="133">
        <f>ROUND(I593*H593,2)</f>
        <v>0</v>
      </c>
      <c r="K593" s="129" t="s">
        <v>722</v>
      </c>
      <c r="L593" s="32"/>
      <c r="M593" s="134" t="s">
        <v>47</v>
      </c>
      <c r="N593" s="135" t="s">
        <v>55</v>
      </c>
      <c r="P593" s="136">
        <f>O593*H593</f>
        <v>0</v>
      </c>
      <c r="Q593" s="136">
        <v>0</v>
      </c>
      <c r="R593" s="136">
        <f>Q593*H593</f>
        <v>0</v>
      </c>
      <c r="S593" s="136">
        <v>0</v>
      </c>
      <c r="T593" s="137">
        <f>S593*H593</f>
        <v>0</v>
      </c>
      <c r="AR593" s="138" t="s">
        <v>22</v>
      </c>
      <c r="AT593" s="138" t="s">
        <v>130</v>
      </c>
      <c r="AU593" s="138" t="s">
        <v>94</v>
      </c>
      <c r="AY593" s="16" t="s">
        <v>128</v>
      </c>
      <c r="BE593" s="139">
        <f>IF(N593="základní",J593,0)</f>
        <v>0</v>
      </c>
      <c r="BF593" s="139">
        <f>IF(N593="snížená",J593,0)</f>
        <v>0</v>
      </c>
      <c r="BG593" s="139">
        <f>IF(N593="zákl. přenesená",J593,0)</f>
        <v>0</v>
      </c>
      <c r="BH593" s="139">
        <f>IF(N593="sníž. přenesená",J593,0)</f>
        <v>0</v>
      </c>
      <c r="BI593" s="139">
        <f>IF(N593="nulová",J593,0)</f>
        <v>0</v>
      </c>
      <c r="BJ593" s="16" t="s">
        <v>22</v>
      </c>
      <c r="BK593" s="139">
        <f>ROUND(I593*H593,2)</f>
        <v>0</v>
      </c>
      <c r="BL593" s="16" t="s">
        <v>22</v>
      </c>
      <c r="BM593" s="138" t="s">
        <v>723</v>
      </c>
    </row>
    <row r="594" spans="2:65" s="12" customFormat="1">
      <c r="B594" s="144"/>
      <c r="D594" s="145" t="s">
        <v>139</v>
      </c>
      <c r="E594" s="146" t="s">
        <v>47</v>
      </c>
      <c r="F594" s="147" t="s">
        <v>696</v>
      </c>
      <c r="H594" s="146" t="s">
        <v>47</v>
      </c>
      <c r="I594" s="148"/>
      <c r="L594" s="144"/>
      <c r="M594" s="149"/>
      <c r="T594" s="150"/>
      <c r="AT594" s="146" t="s">
        <v>139</v>
      </c>
      <c r="AU594" s="146" t="s">
        <v>94</v>
      </c>
      <c r="AV594" s="12" t="s">
        <v>22</v>
      </c>
      <c r="AW594" s="12" t="s">
        <v>45</v>
      </c>
      <c r="AX594" s="12" t="s">
        <v>84</v>
      </c>
      <c r="AY594" s="146" t="s">
        <v>128</v>
      </c>
    </row>
    <row r="595" spans="2:65" s="12" customFormat="1">
      <c r="B595" s="144"/>
      <c r="D595" s="145" t="s">
        <v>139</v>
      </c>
      <c r="E595" s="146" t="s">
        <v>47</v>
      </c>
      <c r="F595" s="147" t="s">
        <v>724</v>
      </c>
      <c r="H595" s="146" t="s">
        <v>47</v>
      </c>
      <c r="I595" s="148"/>
      <c r="L595" s="144"/>
      <c r="M595" s="149"/>
      <c r="T595" s="150"/>
      <c r="AT595" s="146" t="s">
        <v>139</v>
      </c>
      <c r="AU595" s="146" t="s">
        <v>94</v>
      </c>
      <c r="AV595" s="12" t="s">
        <v>22</v>
      </c>
      <c r="AW595" s="12" t="s">
        <v>45</v>
      </c>
      <c r="AX595" s="12" t="s">
        <v>84</v>
      </c>
      <c r="AY595" s="146" t="s">
        <v>128</v>
      </c>
    </row>
    <row r="596" spans="2:65" s="13" customFormat="1">
      <c r="B596" s="151"/>
      <c r="D596" s="145" t="s">
        <v>139</v>
      </c>
      <c r="E596" s="152" t="s">
        <v>47</v>
      </c>
      <c r="F596" s="153" t="s">
        <v>22</v>
      </c>
      <c r="H596" s="154">
        <v>1</v>
      </c>
      <c r="I596" s="155"/>
      <c r="L596" s="151"/>
      <c r="M596" s="156"/>
      <c r="T596" s="157"/>
      <c r="AT596" s="152" t="s">
        <v>139</v>
      </c>
      <c r="AU596" s="152" t="s">
        <v>94</v>
      </c>
      <c r="AV596" s="13" t="s">
        <v>94</v>
      </c>
      <c r="AW596" s="13" t="s">
        <v>45</v>
      </c>
      <c r="AX596" s="13" t="s">
        <v>22</v>
      </c>
      <c r="AY596" s="152" t="s">
        <v>128</v>
      </c>
    </row>
    <row r="597" spans="2:65" s="1" customFormat="1" ht="24.2" customHeight="1">
      <c r="B597" s="32"/>
      <c r="C597" s="165" t="s">
        <v>725</v>
      </c>
      <c r="D597" s="165" t="s">
        <v>316</v>
      </c>
      <c r="E597" s="166" t="s">
        <v>726</v>
      </c>
      <c r="F597" s="167" t="s">
        <v>727</v>
      </c>
      <c r="G597" s="168" t="s">
        <v>693</v>
      </c>
      <c r="H597" s="169">
        <v>1</v>
      </c>
      <c r="I597" s="170"/>
      <c r="J597" s="171">
        <f>ROUND(I597*H597,2)</f>
        <v>0</v>
      </c>
      <c r="K597" s="167" t="s">
        <v>722</v>
      </c>
      <c r="L597" s="172"/>
      <c r="M597" s="173" t="s">
        <v>47</v>
      </c>
      <c r="N597" s="174" t="s">
        <v>55</v>
      </c>
      <c r="P597" s="136">
        <f>O597*H597</f>
        <v>0</v>
      </c>
      <c r="Q597" s="136">
        <v>0</v>
      </c>
      <c r="R597" s="136">
        <f>Q597*H597</f>
        <v>0</v>
      </c>
      <c r="S597" s="136">
        <v>0</v>
      </c>
      <c r="T597" s="137">
        <f>S597*H597</f>
        <v>0</v>
      </c>
      <c r="AR597" s="138" t="s">
        <v>94</v>
      </c>
      <c r="AT597" s="138" t="s">
        <v>316</v>
      </c>
      <c r="AU597" s="138" t="s">
        <v>94</v>
      </c>
      <c r="AY597" s="16" t="s">
        <v>128</v>
      </c>
      <c r="BE597" s="139">
        <f>IF(N597="základní",J597,0)</f>
        <v>0</v>
      </c>
      <c r="BF597" s="139">
        <f>IF(N597="snížená",J597,0)</f>
        <v>0</v>
      </c>
      <c r="BG597" s="139">
        <f>IF(N597="zákl. přenesená",J597,0)</f>
        <v>0</v>
      </c>
      <c r="BH597" s="139">
        <f>IF(N597="sníž. přenesená",J597,0)</f>
        <v>0</v>
      </c>
      <c r="BI597" s="139">
        <f>IF(N597="nulová",J597,0)</f>
        <v>0</v>
      </c>
      <c r="BJ597" s="16" t="s">
        <v>22</v>
      </c>
      <c r="BK597" s="139">
        <f>ROUND(I597*H597,2)</f>
        <v>0</v>
      </c>
      <c r="BL597" s="16" t="s">
        <v>22</v>
      </c>
      <c r="BM597" s="138" t="s">
        <v>728</v>
      </c>
    </row>
    <row r="598" spans="2:65" s="12" customFormat="1">
      <c r="B598" s="144"/>
      <c r="D598" s="145" t="s">
        <v>139</v>
      </c>
      <c r="E598" s="146" t="s">
        <v>47</v>
      </c>
      <c r="F598" s="147" t="s">
        <v>696</v>
      </c>
      <c r="H598" s="146" t="s">
        <v>47</v>
      </c>
      <c r="I598" s="148"/>
      <c r="L598" s="144"/>
      <c r="M598" s="149"/>
      <c r="T598" s="150"/>
      <c r="AT598" s="146" t="s">
        <v>139</v>
      </c>
      <c r="AU598" s="146" t="s">
        <v>94</v>
      </c>
      <c r="AV598" s="12" t="s">
        <v>22</v>
      </c>
      <c r="AW598" s="12" t="s">
        <v>45</v>
      </c>
      <c r="AX598" s="12" t="s">
        <v>84</v>
      </c>
      <c r="AY598" s="146" t="s">
        <v>128</v>
      </c>
    </row>
    <row r="599" spans="2:65" s="12" customFormat="1">
      <c r="B599" s="144"/>
      <c r="D599" s="145" t="s">
        <v>139</v>
      </c>
      <c r="E599" s="146" t="s">
        <v>47</v>
      </c>
      <c r="F599" s="147" t="s">
        <v>729</v>
      </c>
      <c r="H599" s="146" t="s">
        <v>47</v>
      </c>
      <c r="I599" s="148"/>
      <c r="L599" s="144"/>
      <c r="M599" s="149"/>
      <c r="T599" s="150"/>
      <c r="AT599" s="146" t="s">
        <v>139</v>
      </c>
      <c r="AU599" s="146" t="s">
        <v>94</v>
      </c>
      <c r="AV599" s="12" t="s">
        <v>22</v>
      </c>
      <c r="AW599" s="12" t="s">
        <v>45</v>
      </c>
      <c r="AX599" s="12" t="s">
        <v>84</v>
      </c>
      <c r="AY599" s="146" t="s">
        <v>128</v>
      </c>
    </row>
    <row r="600" spans="2:65" s="13" customFormat="1">
      <c r="B600" s="151"/>
      <c r="D600" s="145" t="s">
        <v>139</v>
      </c>
      <c r="E600" s="152" t="s">
        <v>47</v>
      </c>
      <c r="F600" s="153" t="s">
        <v>22</v>
      </c>
      <c r="H600" s="154">
        <v>1</v>
      </c>
      <c r="I600" s="155"/>
      <c r="L600" s="151"/>
      <c r="M600" s="156"/>
      <c r="T600" s="157"/>
      <c r="AT600" s="152" t="s">
        <v>139</v>
      </c>
      <c r="AU600" s="152" t="s">
        <v>94</v>
      </c>
      <c r="AV600" s="13" t="s">
        <v>94</v>
      </c>
      <c r="AW600" s="13" t="s">
        <v>45</v>
      </c>
      <c r="AX600" s="13" t="s">
        <v>22</v>
      </c>
      <c r="AY600" s="152" t="s">
        <v>128</v>
      </c>
    </row>
    <row r="601" spans="2:65" s="1" customFormat="1" ht="49.15" customHeight="1">
      <c r="B601" s="32"/>
      <c r="C601" s="127" t="s">
        <v>730</v>
      </c>
      <c r="D601" s="127" t="s">
        <v>130</v>
      </c>
      <c r="E601" s="128" t="s">
        <v>731</v>
      </c>
      <c r="F601" s="129" t="s">
        <v>732</v>
      </c>
      <c r="G601" s="130" t="s">
        <v>214</v>
      </c>
      <c r="H601" s="131">
        <v>10</v>
      </c>
      <c r="I601" s="132"/>
      <c r="J601" s="133">
        <f>ROUND(I601*H601,2)</f>
        <v>0</v>
      </c>
      <c r="K601" s="129" t="s">
        <v>134</v>
      </c>
      <c r="L601" s="32"/>
      <c r="M601" s="134" t="s">
        <v>47</v>
      </c>
      <c r="N601" s="135" t="s">
        <v>55</v>
      </c>
      <c r="P601" s="136">
        <f>O601*H601</f>
        <v>0</v>
      </c>
      <c r="Q601" s="136">
        <v>0</v>
      </c>
      <c r="R601" s="136">
        <f>Q601*H601</f>
        <v>0</v>
      </c>
      <c r="S601" s="136">
        <v>0</v>
      </c>
      <c r="T601" s="137">
        <f>S601*H601</f>
        <v>0</v>
      </c>
      <c r="AR601" s="138" t="s">
        <v>22</v>
      </c>
      <c r="AT601" s="138" t="s">
        <v>130</v>
      </c>
      <c r="AU601" s="138" t="s">
        <v>94</v>
      </c>
      <c r="AY601" s="16" t="s">
        <v>128</v>
      </c>
      <c r="BE601" s="139">
        <f>IF(N601="základní",J601,0)</f>
        <v>0</v>
      </c>
      <c r="BF601" s="139">
        <f>IF(N601="snížená",J601,0)</f>
        <v>0</v>
      </c>
      <c r="BG601" s="139">
        <f>IF(N601="zákl. přenesená",J601,0)</f>
        <v>0</v>
      </c>
      <c r="BH601" s="139">
        <f>IF(N601="sníž. přenesená",J601,0)</f>
        <v>0</v>
      </c>
      <c r="BI601" s="139">
        <f>IF(N601="nulová",J601,0)</f>
        <v>0</v>
      </c>
      <c r="BJ601" s="16" t="s">
        <v>22</v>
      </c>
      <c r="BK601" s="139">
        <f>ROUND(I601*H601,2)</f>
        <v>0</v>
      </c>
      <c r="BL601" s="16" t="s">
        <v>22</v>
      </c>
      <c r="BM601" s="138" t="s">
        <v>733</v>
      </c>
    </row>
    <row r="602" spans="2:65" s="1" customFormat="1">
      <c r="B602" s="32"/>
      <c r="D602" s="140" t="s">
        <v>137</v>
      </c>
      <c r="F602" s="141" t="s">
        <v>734</v>
      </c>
      <c r="I602" s="142"/>
      <c r="L602" s="32"/>
      <c r="M602" s="143"/>
      <c r="T602" s="51"/>
      <c r="AT602" s="16" t="s">
        <v>137</v>
      </c>
      <c r="AU602" s="16" t="s">
        <v>94</v>
      </c>
    </row>
    <row r="603" spans="2:65" s="12" customFormat="1">
      <c r="B603" s="144"/>
      <c r="D603" s="145" t="s">
        <v>139</v>
      </c>
      <c r="E603" s="146" t="s">
        <v>47</v>
      </c>
      <c r="F603" s="147" t="s">
        <v>696</v>
      </c>
      <c r="H603" s="146" t="s">
        <v>47</v>
      </c>
      <c r="I603" s="148"/>
      <c r="L603" s="144"/>
      <c r="M603" s="149"/>
      <c r="T603" s="150"/>
      <c r="AT603" s="146" t="s">
        <v>139</v>
      </c>
      <c r="AU603" s="146" t="s">
        <v>94</v>
      </c>
      <c r="AV603" s="12" t="s">
        <v>22</v>
      </c>
      <c r="AW603" s="12" t="s">
        <v>45</v>
      </c>
      <c r="AX603" s="12" t="s">
        <v>84</v>
      </c>
      <c r="AY603" s="146" t="s">
        <v>128</v>
      </c>
    </row>
    <row r="604" spans="2:65" s="12" customFormat="1">
      <c r="B604" s="144"/>
      <c r="D604" s="145" t="s">
        <v>139</v>
      </c>
      <c r="E604" s="146" t="s">
        <v>47</v>
      </c>
      <c r="F604" s="147" t="s">
        <v>735</v>
      </c>
      <c r="H604" s="146" t="s">
        <v>47</v>
      </c>
      <c r="I604" s="148"/>
      <c r="L604" s="144"/>
      <c r="M604" s="149"/>
      <c r="T604" s="150"/>
      <c r="AT604" s="146" t="s">
        <v>139</v>
      </c>
      <c r="AU604" s="146" t="s">
        <v>94</v>
      </c>
      <c r="AV604" s="12" t="s">
        <v>22</v>
      </c>
      <c r="AW604" s="12" t="s">
        <v>45</v>
      </c>
      <c r="AX604" s="12" t="s">
        <v>84</v>
      </c>
      <c r="AY604" s="146" t="s">
        <v>128</v>
      </c>
    </row>
    <row r="605" spans="2:65" s="13" customFormat="1">
      <c r="B605" s="151"/>
      <c r="D605" s="145" t="s">
        <v>139</v>
      </c>
      <c r="E605" s="152" t="s">
        <v>47</v>
      </c>
      <c r="F605" s="153" t="s">
        <v>27</v>
      </c>
      <c r="H605" s="154">
        <v>10</v>
      </c>
      <c r="I605" s="155"/>
      <c r="L605" s="151"/>
      <c r="M605" s="156"/>
      <c r="T605" s="157"/>
      <c r="AT605" s="152" t="s">
        <v>139</v>
      </c>
      <c r="AU605" s="152" t="s">
        <v>94</v>
      </c>
      <c r="AV605" s="13" t="s">
        <v>94</v>
      </c>
      <c r="AW605" s="13" t="s">
        <v>45</v>
      </c>
      <c r="AX605" s="13" t="s">
        <v>22</v>
      </c>
      <c r="AY605" s="152" t="s">
        <v>128</v>
      </c>
    </row>
    <row r="606" spans="2:65" s="1" customFormat="1" ht="24.2" customHeight="1">
      <c r="B606" s="32"/>
      <c r="C606" s="165" t="s">
        <v>736</v>
      </c>
      <c r="D606" s="165" t="s">
        <v>316</v>
      </c>
      <c r="E606" s="166" t="s">
        <v>737</v>
      </c>
      <c r="F606" s="167" t="s">
        <v>738</v>
      </c>
      <c r="G606" s="168" t="s">
        <v>214</v>
      </c>
      <c r="H606" s="169">
        <v>10.5</v>
      </c>
      <c r="I606" s="170"/>
      <c r="J606" s="171">
        <f>ROUND(I606*H606,2)</f>
        <v>0</v>
      </c>
      <c r="K606" s="167" t="s">
        <v>722</v>
      </c>
      <c r="L606" s="172"/>
      <c r="M606" s="173" t="s">
        <v>47</v>
      </c>
      <c r="N606" s="174" t="s">
        <v>55</v>
      </c>
      <c r="P606" s="136">
        <f>O606*H606</f>
        <v>0</v>
      </c>
      <c r="Q606" s="136">
        <v>3.5E-4</v>
      </c>
      <c r="R606" s="136">
        <f>Q606*H606</f>
        <v>3.6749999999999999E-3</v>
      </c>
      <c r="S606" s="136">
        <v>0</v>
      </c>
      <c r="T606" s="137">
        <f>S606*H606</f>
        <v>0</v>
      </c>
      <c r="AR606" s="138" t="s">
        <v>94</v>
      </c>
      <c r="AT606" s="138" t="s">
        <v>316</v>
      </c>
      <c r="AU606" s="138" t="s">
        <v>94</v>
      </c>
      <c r="AY606" s="16" t="s">
        <v>128</v>
      </c>
      <c r="BE606" s="139">
        <f>IF(N606="základní",J606,0)</f>
        <v>0</v>
      </c>
      <c r="BF606" s="139">
        <f>IF(N606="snížená",J606,0)</f>
        <v>0</v>
      </c>
      <c r="BG606" s="139">
        <f>IF(N606="zákl. přenesená",J606,0)</f>
        <v>0</v>
      </c>
      <c r="BH606" s="139">
        <f>IF(N606="sníž. přenesená",J606,0)</f>
        <v>0</v>
      </c>
      <c r="BI606" s="139">
        <f>IF(N606="nulová",J606,0)</f>
        <v>0</v>
      </c>
      <c r="BJ606" s="16" t="s">
        <v>22</v>
      </c>
      <c r="BK606" s="139">
        <f>ROUND(I606*H606,2)</f>
        <v>0</v>
      </c>
      <c r="BL606" s="16" t="s">
        <v>22</v>
      </c>
      <c r="BM606" s="138" t="s">
        <v>739</v>
      </c>
    </row>
    <row r="607" spans="2:65" s="12" customFormat="1">
      <c r="B607" s="144"/>
      <c r="D607" s="145" t="s">
        <v>139</v>
      </c>
      <c r="E607" s="146" t="s">
        <v>47</v>
      </c>
      <c r="F607" s="147" t="s">
        <v>696</v>
      </c>
      <c r="H607" s="146" t="s">
        <v>47</v>
      </c>
      <c r="I607" s="148"/>
      <c r="L607" s="144"/>
      <c r="M607" s="149"/>
      <c r="T607" s="150"/>
      <c r="AT607" s="146" t="s">
        <v>139</v>
      </c>
      <c r="AU607" s="146" t="s">
        <v>94</v>
      </c>
      <c r="AV607" s="12" t="s">
        <v>22</v>
      </c>
      <c r="AW607" s="12" t="s">
        <v>45</v>
      </c>
      <c r="AX607" s="12" t="s">
        <v>84</v>
      </c>
      <c r="AY607" s="146" t="s">
        <v>128</v>
      </c>
    </row>
    <row r="608" spans="2:65" s="12" customFormat="1">
      <c r="B608" s="144"/>
      <c r="D608" s="145" t="s">
        <v>139</v>
      </c>
      <c r="E608" s="146" t="s">
        <v>47</v>
      </c>
      <c r="F608" s="147" t="s">
        <v>740</v>
      </c>
      <c r="H608" s="146" t="s">
        <v>47</v>
      </c>
      <c r="I608" s="148"/>
      <c r="L608" s="144"/>
      <c r="M608" s="149"/>
      <c r="T608" s="150"/>
      <c r="AT608" s="146" t="s">
        <v>139</v>
      </c>
      <c r="AU608" s="146" t="s">
        <v>94</v>
      </c>
      <c r="AV608" s="12" t="s">
        <v>22</v>
      </c>
      <c r="AW608" s="12" t="s">
        <v>45</v>
      </c>
      <c r="AX608" s="12" t="s">
        <v>84</v>
      </c>
      <c r="AY608" s="146" t="s">
        <v>128</v>
      </c>
    </row>
    <row r="609" spans="2:65" s="13" customFormat="1">
      <c r="B609" s="151"/>
      <c r="D609" s="145" t="s">
        <v>139</v>
      </c>
      <c r="E609" s="152" t="s">
        <v>47</v>
      </c>
      <c r="F609" s="153" t="s">
        <v>741</v>
      </c>
      <c r="H609" s="154">
        <v>10.5</v>
      </c>
      <c r="I609" s="155"/>
      <c r="L609" s="151"/>
      <c r="M609" s="156"/>
      <c r="T609" s="157"/>
      <c r="AT609" s="152" t="s">
        <v>139</v>
      </c>
      <c r="AU609" s="152" t="s">
        <v>94</v>
      </c>
      <c r="AV609" s="13" t="s">
        <v>94</v>
      </c>
      <c r="AW609" s="13" t="s">
        <v>45</v>
      </c>
      <c r="AX609" s="13" t="s">
        <v>22</v>
      </c>
      <c r="AY609" s="152" t="s">
        <v>128</v>
      </c>
    </row>
    <row r="610" spans="2:65" s="1" customFormat="1" ht="49.15" customHeight="1">
      <c r="B610" s="32"/>
      <c r="C610" s="127" t="s">
        <v>742</v>
      </c>
      <c r="D610" s="127" t="s">
        <v>130</v>
      </c>
      <c r="E610" s="128" t="s">
        <v>743</v>
      </c>
      <c r="F610" s="129" t="s">
        <v>744</v>
      </c>
      <c r="G610" s="130" t="s">
        <v>214</v>
      </c>
      <c r="H610" s="131">
        <v>10</v>
      </c>
      <c r="I610" s="132"/>
      <c r="J610" s="133">
        <f>ROUND(I610*H610,2)</f>
        <v>0</v>
      </c>
      <c r="K610" s="129" t="s">
        <v>134</v>
      </c>
      <c r="L610" s="32"/>
      <c r="M610" s="134" t="s">
        <v>47</v>
      </c>
      <c r="N610" s="135" t="s">
        <v>55</v>
      </c>
      <c r="P610" s="136">
        <f>O610*H610</f>
        <v>0</v>
      </c>
      <c r="Q610" s="136">
        <v>0</v>
      </c>
      <c r="R610" s="136">
        <f>Q610*H610</f>
        <v>0</v>
      </c>
      <c r="S610" s="136">
        <v>0</v>
      </c>
      <c r="T610" s="137">
        <f>S610*H610</f>
        <v>0</v>
      </c>
      <c r="AR610" s="138" t="s">
        <v>22</v>
      </c>
      <c r="AT610" s="138" t="s">
        <v>130</v>
      </c>
      <c r="AU610" s="138" t="s">
        <v>94</v>
      </c>
      <c r="AY610" s="16" t="s">
        <v>128</v>
      </c>
      <c r="BE610" s="139">
        <f>IF(N610="základní",J610,0)</f>
        <v>0</v>
      </c>
      <c r="BF610" s="139">
        <f>IF(N610="snížená",J610,0)</f>
        <v>0</v>
      </c>
      <c r="BG610" s="139">
        <f>IF(N610="zákl. přenesená",J610,0)</f>
        <v>0</v>
      </c>
      <c r="BH610" s="139">
        <f>IF(N610="sníž. přenesená",J610,0)</f>
        <v>0</v>
      </c>
      <c r="BI610" s="139">
        <f>IF(N610="nulová",J610,0)</f>
        <v>0</v>
      </c>
      <c r="BJ610" s="16" t="s">
        <v>22</v>
      </c>
      <c r="BK610" s="139">
        <f>ROUND(I610*H610,2)</f>
        <v>0</v>
      </c>
      <c r="BL610" s="16" t="s">
        <v>22</v>
      </c>
      <c r="BM610" s="138" t="s">
        <v>745</v>
      </c>
    </row>
    <row r="611" spans="2:65" s="1" customFormat="1">
      <c r="B611" s="32"/>
      <c r="D611" s="140" t="s">
        <v>137</v>
      </c>
      <c r="F611" s="141" t="s">
        <v>746</v>
      </c>
      <c r="I611" s="142"/>
      <c r="L611" s="32"/>
      <c r="M611" s="143"/>
      <c r="T611" s="51"/>
      <c r="AT611" s="16" t="s">
        <v>137</v>
      </c>
      <c r="AU611" s="16" t="s">
        <v>94</v>
      </c>
    </row>
    <row r="612" spans="2:65" s="12" customFormat="1">
      <c r="B612" s="144"/>
      <c r="D612" s="145" t="s">
        <v>139</v>
      </c>
      <c r="E612" s="146" t="s">
        <v>47</v>
      </c>
      <c r="F612" s="147" t="s">
        <v>696</v>
      </c>
      <c r="H612" s="146" t="s">
        <v>47</v>
      </c>
      <c r="I612" s="148"/>
      <c r="L612" s="144"/>
      <c r="M612" s="149"/>
      <c r="T612" s="150"/>
      <c r="AT612" s="146" t="s">
        <v>139</v>
      </c>
      <c r="AU612" s="146" t="s">
        <v>94</v>
      </c>
      <c r="AV612" s="12" t="s">
        <v>22</v>
      </c>
      <c r="AW612" s="12" t="s">
        <v>45</v>
      </c>
      <c r="AX612" s="12" t="s">
        <v>84</v>
      </c>
      <c r="AY612" s="146" t="s">
        <v>128</v>
      </c>
    </row>
    <row r="613" spans="2:65" s="12" customFormat="1">
      <c r="B613" s="144"/>
      <c r="D613" s="145" t="s">
        <v>139</v>
      </c>
      <c r="E613" s="146" t="s">
        <v>47</v>
      </c>
      <c r="F613" s="147" t="s">
        <v>747</v>
      </c>
      <c r="H613" s="146" t="s">
        <v>47</v>
      </c>
      <c r="I613" s="148"/>
      <c r="L613" s="144"/>
      <c r="M613" s="149"/>
      <c r="T613" s="150"/>
      <c r="AT613" s="146" t="s">
        <v>139</v>
      </c>
      <c r="AU613" s="146" t="s">
        <v>94</v>
      </c>
      <c r="AV613" s="12" t="s">
        <v>22</v>
      </c>
      <c r="AW613" s="12" t="s">
        <v>45</v>
      </c>
      <c r="AX613" s="12" t="s">
        <v>84</v>
      </c>
      <c r="AY613" s="146" t="s">
        <v>128</v>
      </c>
    </row>
    <row r="614" spans="2:65" s="13" customFormat="1">
      <c r="B614" s="151"/>
      <c r="D614" s="145" t="s">
        <v>139</v>
      </c>
      <c r="E614" s="152" t="s">
        <v>47</v>
      </c>
      <c r="F614" s="153" t="s">
        <v>27</v>
      </c>
      <c r="H614" s="154">
        <v>10</v>
      </c>
      <c r="I614" s="155"/>
      <c r="L614" s="151"/>
      <c r="M614" s="156"/>
      <c r="T614" s="157"/>
      <c r="AT614" s="152" t="s">
        <v>139</v>
      </c>
      <c r="AU614" s="152" t="s">
        <v>94</v>
      </c>
      <c r="AV614" s="13" t="s">
        <v>94</v>
      </c>
      <c r="AW614" s="13" t="s">
        <v>45</v>
      </c>
      <c r="AX614" s="13" t="s">
        <v>22</v>
      </c>
      <c r="AY614" s="152" t="s">
        <v>128</v>
      </c>
    </row>
    <row r="615" spans="2:65" s="1" customFormat="1" ht="24.2" customHeight="1">
      <c r="B615" s="32"/>
      <c r="C615" s="165" t="s">
        <v>748</v>
      </c>
      <c r="D615" s="165" t="s">
        <v>316</v>
      </c>
      <c r="E615" s="166" t="s">
        <v>749</v>
      </c>
      <c r="F615" s="167" t="s">
        <v>750</v>
      </c>
      <c r="G615" s="168" t="s">
        <v>214</v>
      </c>
      <c r="H615" s="169">
        <v>10.5</v>
      </c>
      <c r="I615" s="170"/>
      <c r="J615" s="171">
        <f>ROUND(I615*H615,2)</f>
        <v>0</v>
      </c>
      <c r="K615" s="167" t="s">
        <v>134</v>
      </c>
      <c r="L615" s="172"/>
      <c r="M615" s="173" t="s">
        <v>47</v>
      </c>
      <c r="N615" s="174" t="s">
        <v>55</v>
      </c>
      <c r="P615" s="136">
        <f>O615*H615</f>
        <v>0</v>
      </c>
      <c r="Q615" s="136">
        <v>7.7999999999999999E-4</v>
      </c>
      <c r="R615" s="136">
        <f>Q615*H615</f>
        <v>8.1899999999999994E-3</v>
      </c>
      <c r="S615" s="136">
        <v>0</v>
      </c>
      <c r="T615" s="137">
        <f>S615*H615</f>
        <v>0</v>
      </c>
      <c r="AR615" s="138" t="s">
        <v>94</v>
      </c>
      <c r="AT615" s="138" t="s">
        <v>316</v>
      </c>
      <c r="AU615" s="138" t="s">
        <v>94</v>
      </c>
      <c r="AY615" s="16" t="s">
        <v>128</v>
      </c>
      <c r="BE615" s="139">
        <f>IF(N615="základní",J615,0)</f>
        <v>0</v>
      </c>
      <c r="BF615" s="139">
        <f>IF(N615="snížená",J615,0)</f>
        <v>0</v>
      </c>
      <c r="BG615" s="139">
        <f>IF(N615="zákl. přenesená",J615,0)</f>
        <v>0</v>
      </c>
      <c r="BH615" s="139">
        <f>IF(N615="sníž. přenesená",J615,0)</f>
        <v>0</v>
      </c>
      <c r="BI615" s="139">
        <f>IF(N615="nulová",J615,0)</f>
        <v>0</v>
      </c>
      <c r="BJ615" s="16" t="s">
        <v>22</v>
      </c>
      <c r="BK615" s="139">
        <f>ROUND(I615*H615,2)</f>
        <v>0</v>
      </c>
      <c r="BL615" s="16" t="s">
        <v>22</v>
      </c>
      <c r="BM615" s="138" t="s">
        <v>751</v>
      </c>
    </row>
    <row r="616" spans="2:65" s="12" customFormat="1">
      <c r="B616" s="144"/>
      <c r="D616" s="145" t="s">
        <v>139</v>
      </c>
      <c r="E616" s="146" t="s">
        <v>47</v>
      </c>
      <c r="F616" s="147" t="s">
        <v>696</v>
      </c>
      <c r="H616" s="146" t="s">
        <v>47</v>
      </c>
      <c r="I616" s="148"/>
      <c r="L616" s="144"/>
      <c r="M616" s="149"/>
      <c r="T616" s="150"/>
      <c r="AT616" s="146" t="s">
        <v>139</v>
      </c>
      <c r="AU616" s="146" t="s">
        <v>94</v>
      </c>
      <c r="AV616" s="12" t="s">
        <v>22</v>
      </c>
      <c r="AW616" s="12" t="s">
        <v>45</v>
      </c>
      <c r="AX616" s="12" t="s">
        <v>84</v>
      </c>
      <c r="AY616" s="146" t="s">
        <v>128</v>
      </c>
    </row>
    <row r="617" spans="2:65" s="12" customFormat="1">
      <c r="B617" s="144"/>
      <c r="D617" s="145" t="s">
        <v>139</v>
      </c>
      <c r="E617" s="146" t="s">
        <v>47</v>
      </c>
      <c r="F617" s="147" t="s">
        <v>752</v>
      </c>
      <c r="H617" s="146" t="s">
        <v>47</v>
      </c>
      <c r="I617" s="148"/>
      <c r="L617" s="144"/>
      <c r="M617" s="149"/>
      <c r="T617" s="150"/>
      <c r="AT617" s="146" t="s">
        <v>139</v>
      </c>
      <c r="AU617" s="146" t="s">
        <v>94</v>
      </c>
      <c r="AV617" s="12" t="s">
        <v>22</v>
      </c>
      <c r="AW617" s="12" t="s">
        <v>45</v>
      </c>
      <c r="AX617" s="12" t="s">
        <v>84</v>
      </c>
      <c r="AY617" s="146" t="s">
        <v>128</v>
      </c>
    </row>
    <row r="618" spans="2:65" s="13" customFormat="1">
      <c r="B618" s="151"/>
      <c r="D618" s="145" t="s">
        <v>139</v>
      </c>
      <c r="E618" s="152" t="s">
        <v>47</v>
      </c>
      <c r="F618" s="153" t="s">
        <v>741</v>
      </c>
      <c r="H618" s="154">
        <v>10.5</v>
      </c>
      <c r="I618" s="155"/>
      <c r="L618" s="151"/>
      <c r="M618" s="156"/>
      <c r="T618" s="157"/>
      <c r="AT618" s="152" t="s">
        <v>139</v>
      </c>
      <c r="AU618" s="152" t="s">
        <v>94</v>
      </c>
      <c r="AV618" s="13" t="s">
        <v>94</v>
      </c>
      <c r="AW618" s="13" t="s">
        <v>45</v>
      </c>
      <c r="AX618" s="13" t="s">
        <v>22</v>
      </c>
      <c r="AY618" s="152" t="s">
        <v>128</v>
      </c>
    </row>
    <row r="619" spans="2:65" s="1" customFormat="1" ht="21.75" customHeight="1">
      <c r="B619" s="32"/>
      <c r="C619" s="127" t="s">
        <v>753</v>
      </c>
      <c r="D619" s="127" t="s">
        <v>130</v>
      </c>
      <c r="E619" s="128" t="s">
        <v>754</v>
      </c>
      <c r="F619" s="129" t="s">
        <v>755</v>
      </c>
      <c r="G619" s="130" t="s">
        <v>693</v>
      </c>
      <c r="H619" s="131">
        <v>4</v>
      </c>
      <c r="I619" s="132"/>
      <c r="J619" s="133">
        <f>ROUND(I619*H619,2)</f>
        <v>0</v>
      </c>
      <c r="K619" s="129" t="s">
        <v>134</v>
      </c>
      <c r="L619" s="32"/>
      <c r="M619" s="134" t="s">
        <v>47</v>
      </c>
      <c r="N619" s="135" t="s">
        <v>55</v>
      </c>
      <c r="P619" s="136">
        <f>O619*H619</f>
        <v>0</v>
      </c>
      <c r="Q619" s="136">
        <v>0</v>
      </c>
      <c r="R619" s="136">
        <f>Q619*H619</f>
        <v>0</v>
      </c>
      <c r="S619" s="136">
        <v>0</v>
      </c>
      <c r="T619" s="137">
        <f>S619*H619</f>
        <v>0</v>
      </c>
      <c r="AR619" s="138" t="s">
        <v>22</v>
      </c>
      <c r="AT619" s="138" t="s">
        <v>130</v>
      </c>
      <c r="AU619" s="138" t="s">
        <v>94</v>
      </c>
      <c r="AY619" s="16" t="s">
        <v>128</v>
      </c>
      <c r="BE619" s="139">
        <f>IF(N619="základní",J619,0)</f>
        <v>0</v>
      </c>
      <c r="BF619" s="139">
        <f>IF(N619="snížená",J619,0)</f>
        <v>0</v>
      </c>
      <c r="BG619" s="139">
        <f>IF(N619="zákl. přenesená",J619,0)</f>
        <v>0</v>
      </c>
      <c r="BH619" s="139">
        <f>IF(N619="sníž. přenesená",J619,0)</f>
        <v>0</v>
      </c>
      <c r="BI619" s="139">
        <f>IF(N619="nulová",J619,0)</f>
        <v>0</v>
      </c>
      <c r="BJ619" s="16" t="s">
        <v>22</v>
      </c>
      <c r="BK619" s="139">
        <f>ROUND(I619*H619,2)</f>
        <v>0</v>
      </c>
      <c r="BL619" s="16" t="s">
        <v>22</v>
      </c>
      <c r="BM619" s="138" t="s">
        <v>756</v>
      </c>
    </row>
    <row r="620" spans="2:65" s="1" customFormat="1">
      <c r="B620" s="32"/>
      <c r="D620" s="140" t="s">
        <v>137</v>
      </c>
      <c r="F620" s="141" t="s">
        <v>757</v>
      </c>
      <c r="I620" s="142"/>
      <c r="L620" s="32"/>
      <c r="M620" s="143"/>
      <c r="T620" s="51"/>
      <c r="AT620" s="16" t="s">
        <v>137</v>
      </c>
      <c r="AU620" s="16" t="s">
        <v>94</v>
      </c>
    </row>
    <row r="621" spans="2:65" s="12" customFormat="1" ht="22.5">
      <c r="B621" s="144"/>
      <c r="D621" s="145" t="s">
        <v>139</v>
      </c>
      <c r="E621" s="146" t="s">
        <v>47</v>
      </c>
      <c r="F621" s="147" t="s">
        <v>758</v>
      </c>
      <c r="H621" s="146" t="s">
        <v>47</v>
      </c>
      <c r="I621" s="148"/>
      <c r="L621" s="144"/>
      <c r="M621" s="149"/>
      <c r="T621" s="150"/>
      <c r="AT621" s="146" t="s">
        <v>139</v>
      </c>
      <c r="AU621" s="146" t="s">
        <v>94</v>
      </c>
      <c r="AV621" s="12" t="s">
        <v>22</v>
      </c>
      <c r="AW621" s="12" t="s">
        <v>45</v>
      </c>
      <c r="AX621" s="12" t="s">
        <v>84</v>
      </c>
      <c r="AY621" s="146" t="s">
        <v>128</v>
      </c>
    </row>
    <row r="622" spans="2:65" s="12" customFormat="1">
      <c r="B622" s="144"/>
      <c r="D622" s="145" t="s">
        <v>139</v>
      </c>
      <c r="E622" s="146" t="s">
        <v>47</v>
      </c>
      <c r="F622" s="147" t="s">
        <v>759</v>
      </c>
      <c r="H622" s="146" t="s">
        <v>47</v>
      </c>
      <c r="I622" s="148"/>
      <c r="L622" s="144"/>
      <c r="M622" s="149"/>
      <c r="T622" s="150"/>
      <c r="AT622" s="146" t="s">
        <v>139</v>
      </c>
      <c r="AU622" s="146" t="s">
        <v>94</v>
      </c>
      <c r="AV622" s="12" t="s">
        <v>22</v>
      </c>
      <c r="AW622" s="12" t="s">
        <v>45</v>
      </c>
      <c r="AX622" s="12" t="s">
        <v>84</v>
      </c>
      <c r="AY622" s="146" t="s">
        <v>128</v>
      </c>
    </row>
    <row r="623" spans="2:65" s="13" customFormat="1">
      <c r="B623" s="151"/>
      <c r="D623" s="145" t="s">
        <v>139</v>
      </c>
      <c r="E623" s="152" t="s">
        <v>47</v>
      </c>
      <c r="F623" s="153" t="s">
        <v>760</v>
      </c>
      <c r="H623" s="154">
        <v>4</v>
      </c>
      <c r="I623" s="155"/>
      <c r="L623" s="151"/>
      <c r="M623" s="156"/>
      <c r="T623" s="157"/>
      <c r="AT623" s="152" t="s">
        <v>139</v>
      </c>
      <c r="AU623" s="152" t="s">
        <v>94</v>
      </c>
      <c r="AV623" s="13" t="s">
        <v>94</v>
      </c>
      <c r="AW623" s="13" t="s">
        <v>45</v>
      </c>
      <c r="AX623" s="13" t="s">
        <v>22</v>
      </c>
      <c r="AY623" s="152" t="s">
        <v>128</v>
      </c>
    </row>
    <row r="624" spans="2:65" s="1" customFormat="1" ht="16.5" customHeight="1">
      <c r="B624" s="32"/>
      <c r="C624" s="165" t="s">
        <v>761</v>
      </c>
      <c r="D624" s="165" t="s">
        <v>316</v>
      </c>
      <c r="E624" s="166" t="s">
        <v>762</v>
      </c>
      <c r="F624" s="167" t="s">
        <v>763</v>
      </c>
      <c r="G624" s="168" t="s">
        <v>693</v>
      </c>
      <c r="H624" s="169">
        <v>4</v>
      </c>
      <c r="I624" s="170"/>
      <c r="J624" s="171">
        <f>ROUND(I624*H624,2)</f>
        <v>0</v>
      </c>
      <c r="K624" s="167" t="s">
        <v>134</v>
      </c>
      <c r="L624" s="172"/>
      <c r="M624" s="173" t="s">
        <v>47</v>
      </c>
      <c r="N624" s="174" t="s">
        <v>55</v>
      </c>
      <c r="P624" s="136">
        <f>O624*H624</f>
        <v>0</v>
      </c>
      <c r="Q624" s="136">
        <v>2.3000000000000001E-4</v>
      </c>
      <c r="R624" s="136">
        <f>Q624*H624</f>
        <v>9.2000000000000003E-4</v>
      </c>
      <c r="S624" s="136">
        <v>0</v>
      </c>
      <c r="T624" s="137">
        <f>S624*H624</f>
        <v>0</v>
      </c>
      <c r="AR624" s="138" t="s">
        <v>94</v>
      </c>
      <c r="AT624" s="138" t="s">
        <v>316</v>
      </c>
      <c r="AU624" s="138" t="s">
        <v>94</v>
      </c>
      <c r="AY624" s="16" t="s">
        <v>128</v>
      </c>
      <c r="BE624" s="139">
        <f>IF(N624="základní",J624,0)</f>
        <v>0</v>
      </c>
      <c r="BF624" s="139">
        <f>IF(N624="snížená",J624,0)</f>
        <v>0</v>
      </c>
      <c r="BG624" s="139">
        <f>IF(N624="zákl. přenesená",J624,0)</f>
        <v>0</v>
      </c>
      <c r="BH624" s="139">
        <f>IF(N624="sníž. přenesená",J624,0)</f>
        <v>0</v>
      </c>
      <c r="BI624" s="139">
        <f>IF(N624="nulová",J624,0)</f>
        <v>0</v>
      </c>
      <c r="BJ624" s="16" t="s">
        <v>22</v>
      </c>
      <c r="BK624" s="139">
        <f>ROUND(I624*H624,2)</f>
        <v>0</v>
      </c>
      <c r="BL624" s="16" t="s">
        <v>22</v>
      </c>
      <c r="BM624" s="138" t="s">
        <v>764</v>
      </c>
    </row>
    <row r="625" spans="2:65" s="12" customFormat="1" ht="22.5">
      <c r="B625" s="144"/>
      <c r="D625" s="145" t="s">
        <v>139</v>
      </c>
      <c r="E625" s="146" t="s">
        <v>47</v>
      </c>
      <c r="F625" s="147" t="s">
        <v>758</v>
      </c>
      <c r="H625" s="146" t="s">
        <v>47</v>
      </c>
      <c r="I625" s="148"/>
      <c r="L625" s="144"/>
      <c r="M625" s="149"/>
      <c r="T625" s="150"/>
      <c r="AT625" s="146" t="s">
        <v>139</v>
      </c>
      <c r="AU625" s="146" t="s">
        <v>94</v>
      </c>
      <c r="AV625" s="12" t="s">
        <v>22</v>
      </c>
      <c r="AW625" s="12" t="s">
        <v>45</v>
      </c>
      <c r="AX625" s="12" t="s">
        <v>84</v>
      </c>
      <c r="AY625" s="146" t="s">
        <v>128</v>
      </c>
    </row>
    <row r="626" spans="2:65" s="12" customFormat="1">
      <c r="B626" s="144"/>
      <c r="D626" s="145" t="s">
        <v>139</v>
      </c>
      <c r="E626" s="146" t="s">
        <v>47</v>
      </c>
      <c r="F626" s="147" t="s">
        <v>759</v>
      </c>
      <c r="H626" s="146" t="s">
        <v>47</v>
      </c>
      <c r="I626" s="148"/>
      <c r="L626" s="144"/>
      <c r="M626" s="149"/>
      <c r="T626" s="150"/>
      <c r="AT626" s="146" t="s">
        <v>139</v>
      </c>
      <c r="AU626" s="146" t="s">
        <v>94</v>
      </c>
      <c r="AV626" s="12" t="s">
        <v>22</v>
      </c>
      <c r="AW626" s="12" t="s">
        <v>45</v>
      </c>
      <c r="AX626" s="12" t="s">
        <v>84</v>
      </c>
      <c r="AY626" s="146" t="s">
        <v>128</v>
      </c>
    </row>
    <row r="627" spans="2:65" s="13" customFormat="1">
      <c r="B627" s="151"/>
      <c r="D627" s="145" t="s">
        <v>139</v>
      </c>
      <c r="E627" s="152" t="s">
        <v>47</v>
      </c>
      <c r="F627" s="153" t="s">
        <v>760</v>
      </c>
      <c r="H627" s="154">
        <v>4</v>
      </c>
      <c r="I627" s="155"/>
      <c r="L627" s="151"/>
      <c r="M627" s="156"/>
      <c r="T627" s="157"/>
      <c r="AT627" s="152" t="s">
        <v>139</v>
      </c>
      <c r="AU627" s="152" t="s">
        <v>94</v>
      </c>
      <c r="AV627" s="13" t="s">
        <v>94</v>
      </c>
      <c r="AW627" s="13" t="s">
        <v>45</v>
      </c>
      <c r="AX627" s="13" t="s">
        <v>22</v>
      </c>
      <c r="AY627" s="152" t="s">
        <v>128</v>
      </c>
    </row>
    <row r="628" spans="2:65" s="1" customFormat="1" ht="24.2" customHeight="1">
      <c r="B628" s="32"/>
      <c r="C628" s="127" t="s">
        <v>765</v>
      </c>
      <c r="D628" s="127" t="s">
        <v>130</v>
      </c>
      <c r="E628" s="128" t="s">
        <v>766</v>
      </c>
      <c r="F628" s="129" t="s">
        <v>767</v>
      </c>
      <c r="G628" s="130" t="s">
        <v>214</v>
      </c>
      <c r="H628" s="131">
        <v>10</v>
      </c>
      <c r="I628" s="132"/>
      <c r="J628" s="133">
        <f>ROUND(I628*H628,2)</f>
        <v>0</v>
      </c>
      <c r="K628" s="129" t="s">
        <v>134</v>
      </c>
      <c r="L628" s="32"/>
      <c r="M628" s="134" t="s">
        <v>47</v>
      </c>
      <c r="N628" s="135" t="s">
        <v>55</v>
      </c>
      <c r="P628" s="136">
        <f>O628*H628</f>
        <v>0</v>
      </c>
      <c r="Q628" s="136">
        <v>0</v>
      </c>
      <c r="R628" s="136">
        <f>Q628*H628</f>
        <v>0</v>
      </c>
      <c r="S628" s="136">
        <v>0</v>
      </c>
      <c r="T628" s="137">
        <f>S628*H628</f>
        <v>0</v>
      </c>
      <c r="AR628" s="138" t="s">
        <v>22</v>
      </c>
      <c r="AT628" s="138" t="s">
        <v>130</v>
      </c>
      <c r="AU628" s="138" t="s">
        <v>94</v>
      </c>
      <c r="AY628" s="16" t="s">
        <v>128</v>
      </c>
      <c r="BE628" s="139">
        <f>IF(N628="základní",J628,0)</f>
        <v>0</v>
      </c>
      <c r="BF628" s="139">
        <f>IF(N628="snížená",J628,0)</f>
        <v>0</v>
      </c>
      <c r="BG628" s="139">
        <f>IF(N628="zákl. přenesená",J628,0)</f>
        <v>0</v>
      </c>
      <c r="BH628" s="139">
        <f>IF(N628="sníž. přenesená",J628,0)</f>
        <v>0</v>
      </c>
      <c r="BI628" s="139">
        <f>IF(N628="nulová",J628,0)</f>
        <v>0</v>
      </c>
      <c r="BJ628" s="16" t="s">
        <v>22</v>
      </c>
      <c r="BK628" s="139">
        <f>ROUND(I628*H628,2)</f>
        <v>0</v>
      </c>
      <c r="BL628" s="16" t="s">
        <v>22</v>
      </c>
      <c r="BM628" s="138" t="s">
        <v>768</v>
      </c>
    </row>
    <row r="629" spans="2:65" s="1" customFormat="1">
      <c r="B629" s="32"/>
      <c r="D629" s="140" t="s">
        <v>137</v>
      </c>
      <c r="F629" s="141" t="s">
        <v>769</v>
      </c>
      <c r="I629" s="142"/>
      <c r="L629" s="32"/>
      <c r="M629" s="143"/>
      <c r="T629" s="51"/>
      <c r="AT629" s="16" t="s">
        <v>137</v>
      </c>
      <c r="AU629" s="16" t="s">
        <v>94</v>
      </c>
    </row>
    <row r="630" spans="2:65" s="12" customFormat="1">
      <c r="B630" s="144"/>
      <c r="D630" s="145" t="s">
        <v>139</v>
      </c>
      <c r="E630" s="146" t="s">
        <v>47</v>
      </c>
      <c r="F630" s="147" t="s">
        <v>140</v>
      </c>
      <c r="H630" s="146" t="s">
        <v>47</v>
      </c>
      <c r="I630" s="148"/>
      <c r="L630" s="144"/>
      <c r="M630" s="149"/>
      <c r="T630" s="150"/>
      <c r="AT630" s="146" t="s">
        <v>139</v>
      </c>
      <c r="AU630" s="146" t="s">
        <v>94</v>
      </c>
      <c r="AV630" s="12" t="s">
        <v>22</v>
      </c>
      <c r="AW630" s="12" t="s">
        <v>45</v>
      </c>
      <c r="AX630" s="12" t="s">
        <v>84</v>
      </c>
      <c r="AY630" s="146" t="s">
        <v>128</v>
      </c>
    </row>
    <row r="631" spans="2:65" s="12" customFormat="1" ht="22.5">
      <c r="B631" s="144"/>
      <c r="D631" s="145" t="s">
        <v>139</v>
      </c>
      <c r="E631" s="146" t="s">
        <v>47</v>
      </c>
      <c r="F631" s="147" t="s">
        <v>758</v>
      </c>
      <c r="H631" s="146" t="s">
        <v>47</v>
      </c>
      <c r="I631" s="148"/>
      <c r="L631" s="144"/>
      <c r="M631" s="149"/>
      <c r="T631" s="150"/>
      <c r="AT631" s="146" t="s">
        <v>139</v>
      </c>
      <c r="AU631" s="146" t="s">
        <v>94</v>
      </c>
      <c r="AV631" s="12" t="s">
        <v>22</v>
      </c>
      <c r="AW631" s="12" t="s">
        <v>45</v>
      </c>
      <c r="AX631" s="12" t="s">
        <v>84</v>
      </c>
      <c r="AY631" s="146" t="s">
        <v>128</v>
      </c>
    </row>
    <row r="632" spans="2:65" s="12" customFormat="1" ht="33.75">
      <c r="B632" s="144"/>
      <c r="D632" s="145" t="s">
        <v>139</v>
      </c>
      <c r="E632" s="146" t="s">
        <v>47</v>
      </c>
      <c r="F632" s="147" t="s">
        <v>770</v>
      </c>
      <c r="H632" s="146" t="s">
        <v>47</v>
      </c>
      <c r="I632" s="148"/>
      <c r="L632" s="144"/>
      <c r="M632" s="149"/>
      <c r="T632" s="150"/>
      <c r="AT632" s="146" t="s">
        <v>139</v>
      </c>
      <c r="AU632" s="146" t="s">
        <v>94</v>
      </c>
      <c r="AV632" s="12" t="s">
        <v>22</v>
      </c>
      <c r="AW632" s="12" t="s">
        <v>45</v>
      </c>
      <c r="AX632" s="12" t="s">
        <v>84</v>
      </c>
      <c r="AY632" s="146" t="s">
        <v>128</v>
      </c>
    </row>
    <row r="633" spans="2:65" s="13" customFormat="1">
      <c r="B633" s="151"/>
      <c r="D633" s="145" t="s">
        <v>139</v>
      </c>
      <c r="E633" s="152" t="s">
        <v>47</v>
      </c>
      <c r="F633" s="153" t="s">
        <v>27</v>
      </c>
      <c r="H633" s="154">
        <v>10</v>
      </c>
      <c r="I633" s="155"/>
      <c r="L633" s="151"/>
      <c r="M633" s="156"/>
      <c r="T633" s="157"/>
      <c r="AT633" s="152" t="s">
        <v>139</v>
      </c>
      <c r="AU633" s="152" t="s">
        <v>94</v>
      </c>
      <c r="AV633" s="13" t="s">
        <v>94</v>
      </c>
      <c r="AW633" s="13" t="s">
        <v>45</v>
      </c>
      <c r="AX633" s="13" t="s">
        <v>22</v>
      </c>
      <c r="AY633" s="152" t="s">
        <v>128</v>
      </c>
    </row>
    <row r="634" spans="2:65" s="1" customFormat="1" ht="16.5" customHeight="1">
      <c r="B634" s="32"/>
      <c r="C634" s="165" t="s">
        <v>771</v>
      </c>
      <c r="D634" s="165" t="s">
        <v>316</v>
      </c>
      <c r="E634" s="166" t="s">
        <v>772</v>
      </c>
      <c r="F634" s="167" t="s">
        <v>773</v>
      </c>
      <c r="G634" s="168" t="s">
        <v>425</v>
      </c>
      <c r="H634" s="169">
        <v>4</v>
      </c>
      <c r="I634" s="170"/>
      <c r="J634" s="171">
        <f>ROUND(I634*H634,2)</f>
        <v>0</v>
      </c>
      <c r="K634" s="167" t="s">
        <v>134</v>
      </c>
      <c r="L634" s="172"/>
      <c r="M634" s="173" t="s">
        <v>47</v>
      </c>
      <c r="N634" s="174" t="s">
        <v>55</v>
      </c>
      <c r="P634" s="136">
        <f>O634*H634</f>
        <v>0</v>
      </c>
      <c r="Q634" s="136">
        <v>1E-3</v>
      </c>
      <c r="R634" s="136">
        <f>Q634*H634</f>
        <v>4.0000000000000001E-3</v>
      </c>
      <c r="S634" s="136">
        <v>0</v>
      </c>
      <c r="T634" s="137">
        <f>S634*H634</f>
        <v>0</v>
      </c>
      <c r="AR634" s="138" t="s">
        <v>94</v>
      </c>
      <c r="AT634" s="138" t="s">
        <v>316</v>
      </c>
      <c r="AU634" s="138" t="s">
        <v>94</v>
      </c>
      <c r="AY634" s="16" t="s">
        <v>128</v>
      </c>
      <c r="BE634" s="139">
        <f>IF(N634="základní",J634,0)</f>
        <v>0</v>
      </c>
      <c r="BF634" s="139">
        <f>IF(N634="snížená",J634,0)</f>
        <v>0</v>
      </c>
      <c r="BG634" s="139">
        <f>IF(N634="zákl. přenesená",J634,0)</f>
        <v>0</v>
      </c>
      <c r="BH634" s="139">
        <f>IF(N634="sníž. přenesená",J634,0)</f>
        <v>0</v>
      </c>
      <c r="BI634" s="139">
        <f>IF(N634="nulová",J634,0)</f>
        <v>0</v>
      </c>
      <c r="BJ634" s="16" t="s">
        <v>22</v>
      </c>
      <c r="BK634" s="139">
        <f>ROUND(I634*H634,2)</f>
        <v>0</v>
      </c>
      <c r="BL634" s="16" t="s">
        <v>22</v>
      </c>
      <c r="BM634" s="138" t="s">
        <v>774</v>
      </c>
    </row>
    <row r="635" spans="2:65" s="12" customFormat="1">
      <c r="B635" s="144"/>
      <c r="D635" s="145" t="s">
        <v>139</v>
      </c>
      <c r="E635" s="146" t="s">
        <v>47</v>
      </c>
      <c r="F635" s="147" t="s">
        <v>140</v>
      </c>
      <c r="H635" s="146" t="s">
        <v>47</v>
      </c>
      <c r="I635" s="148"/>
      <c r="L635" s="144"/>
      <c r="M635" s="149"/>
      <c r="T635" s="150"/>
      <c r="AT635" s="146" t="s">
        <v>139</v>
      </c>
      <c r="AU635" s="146" t="s">
        <v>94</v>
      </c>
      <c r="AV635" s="12" t="s">
        <v>22</v>
      </c>
      <c r="AW635" s="12" t="s">
        <v>45</v>
      </c>
      <c r="AX635" s="12" t="s">
        <v>84</v>
      </c>
      <c r="AY635" s="146" t="s">
        <v>128</v>
      </c>
    </row>
    <row r="636" spans="2:65" s="12" customFormat="1" ht="22.5">
      <c r="B636" s="144"/>
      <c r="D636" s="145" t="s">
        <v>139</v>
      </c>
      <c r="E636" s="146" t="s">
        <v>47</v>
      </c>
      <c r="F636" s="147" t="s">
        <v>758</v>
      </c>
      <c r="H636" s="146" t="s">
        <v>47</v>
      </c>
      <c r="I636" s="148"/>
      <c r="L636" s="144"/>
      <c r="M636" s="149"/>
      <c r="T636" s="150"/>
      <c r="AT636" s="146" t="s">
        <v>139</v>
      </c>
      <c r="AU636" s="146" t="s">
        <v>94</v>
      </c>
      <c r="AV636" s="12" t="s">
        <v>22</v>
      </c>
      <c r="AW636" s="12" t="s">
        <v>45</v>
      </c>
      <c r="AX636" s="12" t="s">
        <v>84</v>
      </c>
      <c r="AY636" s="146" t="s">
        <v>128</v>
      </c>
    </row>
    <row r="637" spans="2:65" s="12" customFormat="1" ht="33.75">
      <c r="B637" s="144"/>
      <c r="D637" s="145" t="s">
        <v>139</v>
      </c>
      <c r="E637" s="146" t="s">
        <v>47</v>
      </c>
      <c r="F637" s="147" t="s">
        <v>770</v>
      </c>
      <c r="H637" s="146" t="s">
        <v>47</v>
      </c>
      <c r="I637" s="148"/>
      <c r="L637" s="144"/>
      <c r="M637" s="149"/>
      <c r="T637" s="150"/>
      <c r="AT637" s="146" t="s">
        <v>139</v>
      </c>
      <c r="AU637" s="146" t="s">
        <v>94</v>
      </c>
      <c r="AV637" s="12" t="s">
        <v>22</v>
      </c>
      <c r="AW637" s="12" t="s">
        <v>45</v>
      </c>
      <c r="AX637" s="12" t="s">
        <v>84</v>
      </c>
      <c r="AY637" s="146" t="s">
        <v>128</v>
      </c>
    </row>
    <row r="638" spans="2:65" s="13" customFormat="1">
      <c r="B638" s="151"/>
      <c r="D638" s="145" t="s">
        <v>139</v>
      </c>
      <c r="E638" s="152" t="s">
        <v>47</v>
      </c>
      <c r="F638" s="153" t="s">
        <v>775</v>
      </c>
      <c r="H638" s="154">
        <v>4</v>
      </c>
      <c r="I638" s="155"/>
      <c r="L638" s="151"/>
      <c r="M638" s="156"/>
      <c r="T638" s="157"/>
      <c r="AT638" s="152" t="s">
        <v>139</v>
      </c>
      <c r="AU638" s="152" t="s">
        <v>94</v>
      </c>
      <c r="AV638" s="13" t="s">
        <v>94</v>
      </c>
      <c r="AW638" s="13" t="s">
        <v>45</v>
      </c>
      <c r="AX638" s="13" t="s">
        <v>22</v>
      </c>
      <c r="AY638" s="152" t="s">
        <v>128</v>
      </c>
    </row>
    <row r="639" spans="2:65" s="1" customFormat="1" ht="37.9" customHeight="1">
      <c r="B639" s="32"/>
      <c r="C639" s="127" t="s">
        <v>776</v>
      </c>
      <c r="D639" s="127" t="s">
        <v>130</v>
      </c>
      <c r="E639" s="128" t="s">
        <v>321</v>
      </c>
      <c r="F639" s="129" t="s">
        <v>322</v>
      </c>
      <c r="G639" s="130" t="s">
        <v>214</v>
      </c>
      <c r="H639" s="131">
        <v>252</v>
      </c>
      <c r="I639" s="132"/>
      <c r="J639" s="133">
        <f>ROUND(I639*H639,2)</f>
        <v>0</v>
      </c>
      <c r="K639" s="129" t="s">
        <v>134</v>
      </c>
      <c r="L639" s="32"/>
      <c r="M639" s="134" t="s">
        <v>47</v>
      </c>
      <c r="N639" s="135" t="s">
        <v>55</v>
      </c>
      <c r="P639" s="136">
        <f>O639*H639</f>
        <v>0</v>
      </c>
      <c r="Q639" s="136">
        <v>0</v>
      </c>
      <c r="R639" s="136">
        <f>Q639*H639</f>
        <v>0</v>
      </c>
      <c r="S639" s="136">
        <v>0</v>
      </c>
      <c r="T639" s="137">
        <f>S639*H639</f>
        <v>0</v>
      </c>
      <c r="AR639" s="138" t="s">
        <v>22</v>
      </c>
      <c r="AT639" s="138" t="s">
        <v>130</v>
      </c>
      <c r="AU639" s="138" t="s">
        <v>94</v>
      </c>
      <c r="AY639" s="16" t="s">
        <v>128</v>
      </c>
      <c r="BE639" s="139">
        <f>IF(N639="základní",J639,0)</f>
        <v>0</v>
      </c>
      <c r="BF639" s="139">
        <f>IF(N639="snížená",J639,0)</f>
        <v>0</v>
      </c>
      <c r="BG639" s="139">
        <f>IF(N639="zákl. přenesená",J639,0)</f>
        <v>0</v>
      </c>
      <c r="BH639" s="139">
        <f>IF(N639="sníž. přenesená",J639,0)</f>
        <v>0</v>
      </c>
      <c r="BI639" s="139">
        <f>IF(N639="nulová",J639,0)</f>
        <v>0</v>
      </c>
      <c r="BJ639" s="16" t="s">
        <v>22</v>
      </c>
      <c r="BK639" s="139">
        <f>ROUND(I639*H639,2)</f>
        <v>0</v>
      </c>
      <c r="BL639" s="16" t="s">
        <v>22</v>
      </c>
      <c r="BM639" s="138" t="s">
        <v>777</v>
      </c>
    </row>
    <row r="640" spans="2:65" s="1" customFormat="1">
      <c r="B640" s="32"/>
      <c r="D640" s="140" t="s">
        <v>137</v>
      </c>
      <c r="F640" s="141" t="s">
        <v>324</v>
      </c>
      <c r="I640" s="142"/>
      <c r="L640" s="32"/>
      <c r="M640" s="143"/>
      <c r="T640" s="51"/>
      <c r="AT640" s="16" t="s">
        <v>137</v>
      </c>
      <c r="AU640" s="16" t="s">
        <v>94</v>
      </c>
    </row>
    <row r="641" spans="2:65" s="12" customFormat="1">
      <c r="B641" s="144"/>
      <c r="D641" s="145" t="s">
        <v>139</v>
      </c>
      <c r="E641" s="146" t="s">
        <v>47</v>
      </c>
      <c r="F641" s="147" t="s">
        <v>140</v>
      </c>
      <c r="H641" s="146" t="s">
        <v>47</v>
      </c>
      <c r="I641" s="148"/>
      <c r="L641" s="144"/>
      <c r="M641" s="149"/>
      <c r="T641" s="150"/>
      <c r="AT641" s="146" t="s">
        <v>139</v>
      </c>
      <c r="AU641" s="146" t="s">
        <v>94</v>
      </c>
      <c r="AV641" s="12" t="s">
        <v>22</v>
      </c>
      <c r="AW641" s="12" t="s">
        <v>45</v>
      </c>
      <c r="AX641" s="12" t="s">
        <v>84</v>
      </c>
      <c r="AY641" s="146" t="s">
        <v>128</v>
      </c>
    </row>
    <row r="642" spans="2:65" s="12" customFormat="1">
      <c r="B642" s="144"/>
      <c r="D642" s="145" t="s">
        <v>139</v>
      </c>
      <c r="E642" s="146" t="s">
        <v>47</v>
      </c>
      <c r="F642" s="147" t="s">
        <v>778</v>
      </c>
      <c r="H642" s="146" t="s">
        <v>47</v>
      </c>
      <c r="I642" s="148"/>
      <c r="L642" s="144"/>
      <c r="M642" s="149"/>
      <c r="T642" s="150"/>
      <c r="AT642" s="146" t="s">
        <v>139</v>
      </c>
      <c r="AU642" s="146" t="s">
        <v>94</v>
      </c>
      <c r="AV642" s="12" t="s">
        <v>22</v>
      </c>
      <c r="AW642" s="12" t="s">
        <v>45</v>
      </c>
      <c r="AX642" s="12" t="s">
        <v>84</v>
      </c>
      <c r="AY642" s="146" t="s">
        <v>128</v>
      </c>
    </row>
    <row r="643" spans="2:65" s="13" customFormat="1">
      <c r="B643" s="151"/>
      <c r="D643" s="145" t="s">
        <v>139</v>
      </c>
      <c r="E643" s="152" t="s">
        <v>47</v>
      </c>
      <c r="F643" s="153" t="s">
        <v>779</v>
      </c>
      <c r="H643" s="154">
        <v>43</v>
      </c>
      <c r="I643" s="155"/>
      <c r="L643" s="151"/>
      <c r="M643" s="156"/>
      <c r="T643" s="157"/>
      <c r="AT643" s="152" t="s">
        <v>139</v>
      </c>
      <c r="AU643" s="152" t="s">
        <v>94</v>
      </c>
      <c r="AV643" s="13" t="s">
        <v>94</v>
      </c>
      <c r="AW643" s="13" t="s">
        <v>45</v>
      </c>
      <c r="AX643" s="13" t="s">
        <v>84</v>
      </c>
      <c r="AY643" s="152" t="s">
        <v>128</v>
      </c>
    </row>
    <row r="644" spans="2:65" s="12" customFormat="1" ht="22.5">
      <c r="B644" s="144"/>
      <c r="D644" s="145" t="s">
        <v>139</v>
      </c>
      <c r="E644" s="146" t="s">
        <v>47</v>
      </c>
      <c r="F644" s="147" t="s">
        <v>780</v>
      </c>
      <c r="H644" s="146" t="s">
        <v>47</v>
      </c>
      <c r="I644" s="148"/>
      <c r="L644" s="144"/>
      <c r="M644" s="149"/>
      <c r="T644" s="150"/>
      <c r="AT644" s="146" t="s">
        <v>139</v>
      </c>
      <c r="AU644" s="146" t="s">
        <v>94</v>
      </c>
      <c r="AV644" s="12" t="s">
        <v>22</v>
      </c>
      <c r="AW644" s="12" t="s">
        <v>45</v>
      </c>
      <c r="AX644" s="12" t="s">
        <v>84</v>
      </c>
      <c r="AY644" s="146" t="s">
        <v>128</v>
      </c>
    </row>
    <row r="645" spans="2:65" s="13" customFormat="1">
      <c r="B645" s="151"/>
      <c r="D645" s="145" t="s">
        <v>139</v>
      </c>
      <c r="E645" s="152" t="s">
        <v>47</v>
      </c>
      <c r="F645" s="153" t="s">
        <v>781</v>
      </c>
      <c r="H645" s="154">
        <v>146</v>
      </c>
      <c r="I645" s="155"/>
      <c r="L645" s="151"/>
      <c r="M645" s="156"/>
      <c r="T645" s="157"/>
      <c r="AT645" s="152" t="s">
        <v>139</v>
      </c>
      <c r="AU645" s="152" t="s">
        <v>94</v>
      </c>
      <c r="AV645" s="13" t="s">
        <v>94</v>
      </c>
      <c r="AW645" s="13" t="s">
        <v>45</v>
      </c>
      <c r="AX645" s="13" t="s">
        <v>84</v>
      </c>
      <c r="AY645" s="152" t="s">
        <v>128</v>
      </c>
    </row>
    <row r="646" spans="2:65" s="12" customFormat="1">
      <c r="B646" s="144"/>
      <c r="D646" s="145" t="s">
        <v>139</v>
      </c>
      <c r="E646" s="146" t="s">
        <v>47</v>
      </c>
      <c r="F646" s="147" t="s">
        <v>782</v>
      </c>
      <c r="H646" s="146" t="s">
        <v>47</v>
      </c>
      <c r="I646" s="148"/>
      <c r="L646" s="144"/>
      <c r="M646" s="149"/>
      <c r="T646" s="150"/>
      <c r="AT646" s="146" t="s">
        <v>139</v>
      </c>
      <c r="AU646" s="146" t="s">
        <v>94</v>
      </c>
      <c r="AV646" s="12" t="s">
        <v>22</v>
      </c>
      <c r="AW646" s="12" t="s">
        <v>45</v>
      </c>
      <c r="AX646" s="12" t="s">
        <v>84</v>
      </c>
      <c r="AY646" s="146" t="s">
        <v>128</v>
      </c>
    </row>
    <row r="647" spans="2:65" s="13" customFormat="1">
      <c r="B647" s="151"/>
      <c r="D647" s="145" t="s">
        <v>139</v>
      </c>
      <c r="E647" s="152" t="s">
        <v>47</v>
      </c>
      <c r="F647" s="153" t="s">
        <v>783</v>
      </c>
      <c r="H647" s="154">
        <v>63</v>
      </c>
      <c r="I647" s="155"/>
      <c r="L647" s="151"/>
      <c r="M647" s="156"/>
      <c r="T647" s="157"/>
      <c r="AT647" s="152" t="s">
        <v>139</v>
      </c>
      <c r="AU647" s="152" t="s">
        <v>94</v>
      </c>
      <c r="AV647" s="13" t="s">
        <v>94</v>
      </c>
      <c r="AW647" s="13" t="s">
        <v>45</v>
      </c>
      <c r="AX647" s="13" t="s">
        <v>84</v>
      </c>
      <c r="AY647" s="152" t="s">
        <v>128</v>
      </c>
    </row>
    <row r="648" spans="2:65" s="14" customFormat="1">
      <c r="B648" s="158"/>
      <c r="D648" s="145" t="s">
        <v>139</v>
      </c>
      <c r="E648" s="159" t="s">
        <v>47</v>
      </c>
      <c r="F648" s="160" t="s">
        <v>159</v>
      </c>
      <c r="H648" s="161">
        <v>252</v>
      </c>
      <c r="I648" s="162"/>
      <c r="L648" s="158"/>
      <c r="M648" s="163"/>
      <c r="T648" s="164"/>
      <c r="AT648" s="159" t="s">
        <v>139</v>
      </c>
      <c r="AU648" s="159" t="s">
        <v>94</v>
      </c>
      <c r="AV648" s="14" t="s">
        <v>135</v>
      </c>
      <c r="AW648" s="14" t="s">
        <v>45</v>
      </c>
      <c r="AX648" s="14" t="s">
        <v>22</v>
      </c>
      <c r="AY648" s="159" t="s">
        <v>128</v>
      </c>
    </row>
    <row r="649" spans="2:65" s="1" customFormat="1" ht="24.2" customHeight="1">
      <c r="B649" s="32"/>
      <c r="C649" s="127" t="s">
        <v>784</v>
      </c>
      <c r="D649" s="127" t="s">
        <v>130</v>
      </c>
      <c r="E649" s="128" t="s">
        <v>785</v>
      </c>
      <c r="F649" s="129" t="s">
        <v>786</v>
      </c>
      <c r="G649" s="130" t="s">
        <v>693</v>
      </c>
      <c r="H649" s="131">
        <v>4</v>
      </c>
      <c r="I649" s="132"/>
      <c r="J649" s="133">
        <f>ROUND(I649*H649,2)</f>
        <v>0</v>
      </c>
      <c r="K649" s="129" t="s">
        <v>134</v>
      </c>
      <c r="L649" s="32"/>
      <c r="M649" s="134" t="s">
        <v>47</v>
      </c>
      <c r="N649" s="135" t="s">
        <v>55</v>
      </c>
      <c r="P649" s="136">
        <f>O649*H649</f>
        <v>0</v>
      </c>
      <c r="Q649" s="136">
        <v>0</v>
      </c>
      <c r="R649" s="136">
        <f>Q649*H649</f>
        <v>0</v>
      </c>
      <c r="S649" s="136">
        <v>0</v>
      </c>
      <c r="T649" s="137">
        <f>S649*H649</f>
        <v>0</v>
      </c>
      <c r="AR649" s="138" t="s">
        <v>22</v>
      </c>
      <c r="AT649" s="138" t="s">
        <v>130</v>
      </c>
      <c r="AU649" s="138" t="s">
        <v>94</v>
      </c>
      <c r="AY649" s="16" t="s">
        <v>128</v>
      </c>
      <c r="BE649" s="139">
        <f>IF(N649="základní",J649,0)</f>
        <v>0</v>
      </c>
      <c r="BF649" s="139">
        <f>IF(N649="snížená",J649,0)</f>
        <v>0</v>
      </c>
      <c r="BG649" s="139">
        <f>IF(N649="zákl. přenesená",J649,0)</f>
        <v>0</v>
      </c>
      <c r="BH649" s="139">
        <f>IF(N649="sníž. přenesená",J649,0)</f>
        <v>0</v>
      </c>
      <c r="BI649" s="139">
        <f>IF(N649="nulová",J649,0)</f>
        <v>0</v>
      </c>
      <c r="BJ649" s="16" t="s">
        <v>22</v>
      </c>
      <c r="BK649" s="139">
        <f>ROUND(I649*H649,2)</f>
        <v>0</v>
      </c>
      <c r="BL649" s="16" t="s">
        <v>22</v>
      </c>
      <c r="BM649" s="138" t="s">
        <v>787</v>
      </c>
    </row>
    <row r="650" spans="2:65" s="1" customFormat="1">
      <c r="B650" s="32"/>
      <c r="D650" s="140" t="s">
        <v>137</v>
      </c>
      <c r="F650" s="141" t="s">
        <v>788</v>
      </c>
      <c r="I650" s="142"/>
      <c r="L650" s="32"/>
      <c r="M650" s="143"/>
      <c r="T650" s="51"/>
      <c r="AT650" s="16" t="s">
        <v>137</v>
      </c>
      <c r="AU650" s="16" t="s">
        <v>94</v>
      </c>
    </row>
    <row r="651" spans="2:65" s="12" customFormat="1">
      <c r="B651" s="144"/>
      <c r="D651" s="145" t="s">
        <v>139</v>
      </c>
      <c r="E651" s="146" t="s">
        <v>47</v>
      </c>
      <c r="F651" s="147" t="s">
        <v>696</v>
      </c>
      <c r="H651" s="146" t="s">
        <v>47</v>
      </c>
      <c r="I651" s="148"/>
      <c r="L651" s="144"/>
      <c r="M651" s="149"/>
      <c r="T651" s="150"/>
      <c r="AT651" s="146" t="s">
        <v>139</v>
      </c>
      <c r="AU651" s="146" t="s">
        <v>94</v>
      </c>
      <c r="AV651" s="12" t="s">
        <v>22</v>
      </c>
      <c r="AW651" s="12" t="s">
        <v>45</v>
      </c>
      <c r="AX651" s="12" t="s">
        <v>84</v>
      </c>
      <c r="AY651" s="146" t="s">
        <v>128</v>
      </c>
    </row>
    <row r="652" spans="2:65" s="12" customFormat="1" ht="22.5">
      <c r="B652" s="144"/>
      <c r="D652" s="145" t="s">
        <v>139</v>
      </c>
      <c r="E652" s="146" t="s">
        <v>47</v>
      </c>
      <c r="F652" s="147" t="s">
        <v>789</v>
      </c>
      <c r="H652" s="146" t="s">
        <v>47</v>
      </c>
      <c r="I652" s="148"/>
      <c r="L652" s="144"/>
      <c r="M652" s="149"/>
      <c r="T652" s="150"/>
      <c r="AT652" s="146" t="s">
        <v>139</v>
      </c>
      <c r="AU652" s="146" t="s">
        <v>94</v>
      </c>
      <c r="AV652" s="12" t="s">
        <v>22</v>
      </c>
      <c r="AW652" s="12" t="s">
        <v>45</v>
      </c>
      <c r="AX652" s="12" t="s">
        <v>84</v>
      </c>
      <c r="AY652" s="146" t="s">
        <v>128</v>
      </c>
    </row>
    <row r="653" spans="2:65" s="13" customFormat="1">
      <c r="B653" s="151"/>
      <c r="D653" s="145" t="s">
        <v>139</v>
      </c>
      <c r="E653" s="152" t="s">
        <v>47</v>
      </c>
      <c r="F653" s="153" t="s">
        <v>135</v>
      </c>
      <c r="H653" s="154">
        <v>4</v>
      </c>
      <c r="I653" s="155"/>
      <c r="L653" s="151"/>
      <c r="M653" s="156"/>
      <c r="T653" s="157"/>
      <c r="AT653" s="152" t="s">
        <v>139</v>
      </c>
      <c r="AU653" s="152" t="s">
        <v>94</v>
      </c>
      <c r="AV653" s="13" t="s">
        <v>94</v>
      </c>
      <c r="AW653" s="13" t="s">
        <v>45</v>
      </c>
      <c r="AX653" s="13" t="s">
        <v>22</v>
      </c>
      <c r="AY653" s="152" t="s">
        <v>128</v>
      </c>
    </row>
    <row r="654" spans="2:65" s="1" customFormat="1" ht="49.15" customHeight="1">
      <c r="B654" s="32"/>
      <c r="C654" s="127" t="s">
        <v>790</v>
      </c>
      <c r="D654" s="127" t="s">
        <v>130</v>
      </c>
      <c r="E654" s="128" t="s">
        <v>791</v>
      </c>
      <c r="F654" s="129" t="s">
        <v>792</v>
      </c>
      <c r="G654" s="130" t="s">
        <v>214</v>
      </c>
      <c r="H654" s="131">
        <v>2</v>
      </c>
      <c r="I654" s="132"/>
      <c r="J654" s="133">
        <f>ROUND(I654*H654,2)</f>
        <v>0</v>
      </c>
      <c r="K654" s="129" t="s">
        <v>134</v>
      </c>
      <c r="L654" s="32"/>
      <c r="M654" s="134" t="s">
        <v>47</v>
      </c>
      <c r="N654" s="135" t="s">
        <v>55</v>
      </c>
      <c r="P654" s="136">
        <f>O654*H654</f>
        <v>0</v>
      </c>
      <c r="Q654" s="136">
        <v>0</v>
      </c>
      <c r="R654" s="136">
        <f>Q654*H654</f>
        <v>0</v>
      </c>
      <c r="S654" s="136">
        <v>2.7200000000000002E-3</v>
      </c>
      <c r="T654" s="137">
        <f>S654*H654</f>
        <v>5.4400000000000004E-3</v>
      </c>
      <c r="AR654" s="138" t="s">
        <v>22</v>
      </c>
      <c r="AT654" s="138" t="s">
        <v>130</v>
      </c>
      <c r="AU654" s="138" t="s">
        <v>94</v>
      </c>
      <c r="AY654" s="16" t="s">
        <v>128</v>
      </c>
      <c r="BE654" s="139">
        <f>IF(N654="základní",J654,0)</f>
        <v>0</v>
      </c>
      <c r="BF654" s="139">
        <f>IF(N654="snížená",J654,0)</f>
        <v>0</v>
      </c>
      <c r="BG654" s="139">
        <f>IF(N654="zákl. přenesená",J654,0)</f>
        <v>0</v>
      </c>
      <c r="BH654" s="139">
        <f>IF(N654="sníž. přenesená",J654,0)</f>
        <v>0</v>
      </c>
      <c r="BI654" s="139">
        <f>IF(N654="nulová",J654,0)</f>
        <v>0</v>
      </c>
      <c r="BJ654" s="16" t="s">
        <v>22</v>
      </c>
      <c r="BK654" s="139">
        <f>ROUND(I654*H654,2)</f>
        <v>0</v>
      </c>
      <c r="BL654" s="16" t="s">
        <v>22</v>
      </c>
      <c r="BM654" s="138" t="s">
        <v>793</v>
      </c>
    </row>
    <row r="655" spans="2:65" s="1" customFormat="1">
      <c r="B655" s="32"/>
      <c r="D655" s="140" t="s">
        <v>137</v>
      </c>
      <c r="F655" s="141" t="s">
        <v>794</v>
      </c>
      <c r="I655" s="142"/>
      <c r="L655" s="32"/>
      <c r="M655" s="143"/>
      <c r="T655" s="51"/>
      <c r="AT655" s="16" t="s">
        <v>137</v>
      </c>
      <c r="AU655" s="16" t="s">
        <v>94</v>
      </c>
    </row>
    <row r="656" spans="2:65" s="12" customFormat="1">
      <c r="B656" s="144"/>
      <c r="D656" s="145" t="s">
        <v>139</v>
      </c>
      <c r="E656" s="146" t="s">
        <v>47</v>
      </c>
      <c r="F656" s="147" t="s">
        <v>696</v>
      </c>
      <c r="H656" s="146" t="s">
        <v>47</v>
      </c>
      <c r="I656" s="148"/>
      <c r="L656" s="144"/>
      <c r="M656" s="149"/>
      <c r="T656" s="150"/>
      <c r="AT656" s="146" t="s">
        <v>139</v>
      </c>
      <c r="AU656" s="146" t="s">
        <v>94</v>
      </c>
      <c r="AV656" s="12" t="s">
        <v>22</v>
      </c>
      <c r="AW656" s="12" t="s">
        <v>45</v>
      </c>
      <c r="AX656" s="12" t="s">
        <v>84</v>
      </c>
      <c r="AY656" s="146" t="s">
        <v>128</v>
      </c>
    </row>
    <row r="657" spans="2:65" s="12" customFormat="1" ht="22.5">
      <c r="B657" s="144"/>
      <c r="D657" s="145" t="s">
        <v>139</v>
      </c>
      <c r="E657" s="146" t="s">
        <v>47</v>
      </c>
      <c r="F657" s="147" t="s">
        <v>795</v>
      </c>
      <c r="H657" s="146" t="s">
        <v>47</v>
      </c>
      <c r="I657" s="148"/>
      <c r="L657" s="144"/>
      <c r="M657" s="149"/>
      <c r="T657" s="150"/>
      <c r="AT657" s="146" t="s">
        <v>139</v>
      </c>
      <c r="AU657" s="146" t="s">
        <v>94</v>
      </c>
      <c r="AV657" s="12" t="s">
        <v>22</v>
      </c>
      <c r="AW657" s="12" t="s">
        <v>45</v>
      </c>
      <c r="AX657" s="12" t="s">
        <v>84</v>
      </c>
      <c r="AY657" s="146" t="s">
        <v>128</v>
      </c>
    </row>
    <row r="658" spans="2:65" s="13" customFormat="1">
      <c r="B658" s="151"/>
      <c r="D658" s="145" t="s">
        <v>139</v>
      </c>
      <c r="E658" s="152" t="s">
        <v>47</v>
      </c>
      <c r="F658" s="153" t="s">
        <v>94</v>
      </c>
      <c r="H658" s="154">
        <v>2</v>
      </c>
      <c r="I658" s="155"/>
      <c r="L658" s="151"/>
      <c r="M658" s="156"/>
      <c r="T658" s="157"/>
      <c r="AT658" s="152" t="s">
        <v>139</v>
      </c>
      <c r="AU658" s="152" t="s">
        <v>94</v>
      </c>
      <c r="AV658" s="13" t="s">
        <v>94</v>
      </c>
      <c r="AW658" s="13" t="s">
        <v>45</v>
      </c>
      <c r="AX658" s="13" t="s">
        <v>22</v>
      </c>
      <c r="AY658" s="152" t="s">
        <v>128</v>
      </c>
    </row>
    <row r="659" spans="2:65" s="1" customFormat="1" ht="24.2" customHeight="1">
      <c r="B659" s="32"/>
      <c r="C659" s="127" t="s">
        <v>796</v>
      </c>
      <c r="D659" s="127" t="s">
        <v>130</v>
      </c>
      <c r="E659" s="128" t="s">
        <v>797</v>
      </c>
      <c r="F659" s="129" t="s">
        <v>798</v>
      </c>
      <c r="G659" s="130" t="s">
        <v>693</v>
      </c>
      <c r="H659" s="131">
        <v>1</v>
      </c>
      <c r="I659" s="132"/>
      <c r="J659" s="133">
        <f>ROUND(I659*H659,2)</f>
        <v>0</v>
      </c>
      <c r="K659" s="129" t="s">
        <v>722</v>
      </c>
      <c r="L659" s="32"/>
      <c r="M659" s="134" t="s">
        <v>47</v>
      </c>
      <c r="N659" s="135" t="s">
        <v>55</v>
      </c>
      <c r="P659" s="136">
        <f>O659*H659</f>
        <v>0</v>
      </c>
      <c r="Q659" s="136">
        <v>0</v>
      </c>
      <c r="R659" s="136">
        <f>Q659*H659</f>
        <v>0</v>
      </c>
      <c r="S659" s="136">
        <v>0</v>
      </c>
      <c r="T659" s="137">
        <f>S659*H659</f>
        <v>0</v>
      </c>
      <c r="AR659" s="138" t="s">
        <v>22</v>
      </c>
      <c r="AT659" s="138" t="s">
        <v>130</v>
      </c>
      <c r="AU659" s="138" t="s">
        <v>94</v>
      </c>
      <c r="AY659" s="16" t="s">
        <v>128</v>
      </c>
      <c r="BE659" s="139">
        <f>IF(N659="základní",J659,0)</f>
        <v>0</v>
      </c>
      <c r="BF659" s="139">
        <f>IF(N659="snížená",J659,0)</f>
        <v>0</v>
      </c>
      <c r="BG659" s="139">
        <f>IF(N659="zákl. přenesená",J659,0)</f>
        <v>0</v>
      </c>
      <c r="BH659" s="139">
        <f>IF(N659="sníž. přenesená",J659,0)</f>
        <v>0</v>
      </c>
      <c r="BI659" s="139">
        <f>IF(N659="nulová",J659,0)</f>
        <v>0</v>
      </c>
      <c r="BJ659" s="16" t="s">
        <v>22</v>
      </c>
      <c r="BK659" s="139">
        <f>ROUND(I659*H659,2)</f>
        <v>0</v>
      </c>
      <c r="BL659" s="16" t="s">
        <v>22</v>
      </c>
      <c r="BM659" s="138" t="s">
        <v>799</v>
      </c>
    </row>
    <row r="660" spans="2:65" s="12" customFormat="1">
      <c r="B660" s="144"/>
      <c r="D660" s="145" t="s">
        <v>139</v>
      </c>
      <c r="E660" s="146" t="s">
        <v>47</v>
      </c>
      <c r="F660" s="147" t="s">
        <v>696</v>
      </c>
      <c r="H660" s="146" t="s">
        <v>47</v>
      </c>
      <c r="I660" s="148"/>
      <c r="L660" s="144"/>
      <c r="M660" s="149"/>
      <c r="T660" s="150"/>
      <c r="AT660" s="146" t="s">
        <v>139</v>
      </c>
      <c r="AU660" s="146" t="s">
        <v>94</v>
      </c>
      <c r="AV660" s="12" t="s">
        <v>22</v>
      </c>
      <c r="AW660" s="12" t="s">
        <v>45</v>
      </c>
      <c r="AX660" s="12" t="s">
        <v>84</v>
      </c>
      <c r="AY660" s="146" t="s">
        <v>128</v>
      </c>
    </row>
    <row r="661" spans="2:65" s="12" customFormat="1" ht="22.5">
      <c r="B661" s="144"/>
      <c r="D661" s="145" t="s">
        <v>139</v>
      </c>
      <c r="E661" s="146" t="s">
        <v>47</v>
      </c>
      <c r="F661" s="147" t="s">
        <v>800</v>
      </c>
      <c r="H661" s="146" t="s">
        <v>47</v>
      </c>
      <c r="I661" s="148"/>
      <c r="L661" s="144"/>
      <c r="M661" s="149"/>
      <c r="T661" s="150"/>
      <c r="AT661" s="146" t="s">
        <v>139</v>
      </c>
      <c r="AU661" s="146" t="s">
        <v>94</v>
      </c>
      <c r="AV661" s="12" t="s">
        <v>22</v>
      </c>
      <c r="AW661" s="12" t="s">
        <v>45</v>
      </c>
      <c r="AX661" s="12" t="s">
        <v>84</v>
      </c>
      <c r="AY661" s="146" t="s">
        <v>128</v>
      </c>
    </row>
    <row r="662" spans="2:65" s="13" customFormat="1">
      <c r="B662" s="151"/>
      <c r="D662" s="145" t="s">
        <v>139</v>
      </c>
      <c r="E662" s="152" t="s">
        <v>47</v>
      </c>
      <c r="F662" s="153" t="s">
        <v>22</v>
      </c>
      <c r="H662" s="154">
        <v>1</v>
      </c>
      <c r="I662" s="155"/>
      <c r="L662" s="151"/>
      <c r="M662" s="156"/>
      <c r="T662" s="157"/>
      <c r="AT662" s="152" t="s">
        <v>139</v>
      </c>
      <c r="AU662" s="152" t="s">
        <v>94</v>
      </c>
      <c r="AV662" s="13" t="s">
        <v>94</v>
      </c>
      <c r="AW662" s="13" t="s">
        <v>45</v>
      </c>
      <c r="AX662" s="13" t="s">
        <v>22</v>
      </c>
      <c r="AY662" s="152" t="s">
        <v>128</v>
      </c>
    </row>
    <row r="663" spans="2:65" s="11" customFormat="1" ht="22.9" customHeight="1">
      <c r="B663" s="115"/>
      <c r="D663" s="116" t="s">
        <v>83</v>
      </c>
      <c r="E663" s="125" t="s">
        <v>801</v>
      </c>
      <c r="F663" s="125" t="s">
        <v>802</v>
      </c>
      <c r="I663" s="118"/>
      <c r="J663" s="126">
        <f>BK663</f>
        <v>0</v>
      </c>
      <c r="L663" s="115"/>
      <c r="M663" s="120"/>
      <c r="P663" s="121">
        <f>SUM(P664:P774)</f>
        <v>0</v>
      </c>
      <c r="R663" s="121">
        <f>SUM(R664:R774)</f>
        <v>0.156</v>
      </c>
      <c r="T663" s="122">
        <f>SUM(T664:T774)</f>
        <v>0</v>
      </c>
      <c r="AR663" s="116" t="s">
        <v>22</v>
      </c>
      <c r="AT663" s="123" t="s">
        <v>83</v>
      </c>
      <c r="AU663" s="123" t="s">
        <v>22</v>
      </c>
      <c r="AY663" s="116" t="s">
        <v>128</v>
      </c>
      <c r="BK663" s="124">
        <f>SUM(BK664:BK774)</f>
        <v>0</v>
      </c>
    </row>
    <row r="664" spans="2:65" s="1" customFormat="1" ht="16.5" customHeight="1">
      <c r="B664" s="32"/>
      <c r="C664" s="127" t="s">
        <v>803</v>
      </c>
      <c r="D664" s="127" t="s">
        <v>130</v>
      </c>
      <c r="E664" s="128" t="s">
        <v>804</v>
      </c>
      <c r="F664" s="129" t="s">
        <v>805</v>
      </c>
      <c r="G664" s="130" t="s">
        <v>693</v>
      </c>
      <c r="H664" s="131">
        <v>1</v>
      </c>
      <c r="I664" s="132"/>
      <c r="J664" s="133">
        <f>ROUND(I664*H664,2)</f>
        <v>0</v>
      </c>
      <c r="K664" s="129" t="s">
        <v>134</v>
      </c>
      <c r="L664" s="32"/>
      <c r="M664" s="134" t="s">
        <v>47</v>
      </c>
      <c r="N664" s="135" t="s">
        <v>55</v>
      </c>
      <c r="P664" s="136">
        <f>O664*H664</f>
        <v>0</v>
      </c>
      <c r="Q664" s="136">
        <v>0</v>
      </c>
      <c r="R664" s="136">
        <f>Q664*H664</f>
        <v>0</v>
      </c>
      <c r="S664" s="136">
        <v>0</v>
      </c>
      <c r="T664" s="137">
        <f>S664*H664</f>
        <v>0</v>
      </c>
      <c r="AR664" s="138" t="s">
        <v>22</v>
      </c>
      <c r="AT664" s="138" t="s">
        <v>130</v>
      </c>
      <c r="AU664" s="138" t="s">
        <v>94</v>
      </c>
      <c r="AY664" s="16" t="s">
        <v>128</v>
      </c>
      <c r="BE664" s="139">
        <f>IF(N664="základní",J664,0)</f>
        <v>0</v>
      </c>
      <c r="BF664" s="139">
        <f>IF(N664="snížená",J664,0)</f>
        <v>0</v>
      </c>
      <c r="BG664" s="139">
        <f>IF(N664="zákl. přenesená",J664,0)</f>
        <v>0</v>
      </c>
      <c r="BH664" s="139">
        <f>IF(N664="sníž. přenesená",J664,0)</f>
        <v>0</v>
      </c>
      <c r="BI664" s="139">
        <f>IF(N664="nulová",J664,0)</f>
        <v>0</v>
      </c>
      <c r="BJ664" s="16" t="s">
        <v>22</v>
      </c>
      <c r="BK664" s="139">
        <f>ROUND(I664*H664,2)</f>
        <v>0</v>
      </c>
      <c r="BL664" s="16" t="s">
        <v>22</v>
      </c>
      <c r="BM664" s="138" t="s">
        <v>806</v>
      </c>
    </row>
    <row r="665" spans="2:65" s="1" customFormat="1">
      <c r="B665" s="32"/>
      <c r="D665" s="140" t="s">
        <v>137</v>
      </c>
      <c r="F665" s="141" t="s">
        <v>807</v>
      </c>
      <c r="I665" s="142"/>
      <c r="L665" s="32"/>
      <c r="M665" s="143"/>
      <c r="T665" s="51"/>
      <c r="AT665" s="16" t="s">
        <v>137</v>
      </c>
      <c r="AU665" s="16" t="s">
        <v>94</v>
      </c>
    </row>
    <row r="666" spans="2:65" s="12" customFormat="1">
      <c r="B666" s="144"/>
      <c r="D666" s="145" t="s">
        <v>139</v>
      </c>
      <c r="E666" s="146" t="s">
        <v>47</v>
      </c>
      <c r="F666" s="147" t="s">
        <v>140</v>
      </c>
      <c r="H666" s="146" t="s">
        <v>47</v>
      </c>
      <c r="I666" s="148"/>
      <c r="L666" s="144"/>
      <c r="M666" s="149"/>
      <c r="T666" s="150"/>
      <c r="AT666" s="146" t="s">
        <v>139</v>
      </c>
      <c r="AU666" s="146" t="s">
        <v>94</v>
      </c>
      <c r="AV666" s="12" t="s">
        <v>22</v>
      </c>
      <c r="AW666" s="12" t="s">
        <v>45</v>
      </c>
      <c r="AX666" s="12" t="s">
        <v>84</v>
      </c>
      <c r="AY666" s="146" t="s">
        <v>128</v>
      </c>
    </row>
    <row r="667" spans="2:65" s="12" customFormat="1">
      <c r="B667" s="144"/>
      <c r="D667" s="145" t="s">
        <v>139</v>
      </c>
      <c r="E667" s="146" t="s">
        <v>47</v>
      </c>
      <c r="F667" s="147" t="s">
        <v>808</v>
      </c>
      <c r="H667" s="146" t="s">
        <v>47</v>
      </c>
      <c r="I667" s="148"/>
      <c r="L667" s="144"/>
      <c r="M667" s="149"/>
      <c r="T667" s="150"/>
      <c r="AT667" s="146" t="s">
        <v>139</v>
      </c>
      <c r="AU667" s="146" t="s">
        <v>94</v>
      </c>
      <c r="AV667" s="12" t="s">
        <v>22</v>
      </c>
      <c r="AW667" s="12" t="s">
        <v>45</v>
      </c>
      <c r="AX667" s="12" t="s">
        <v>84</v>
      </c>
      <c r="AY667" s="146" t="s">
        <v>128</v>
      </c>
    </row>
    <row r="668" spans="2:65" s="12" customFormat="1">
      <c r="B668" s="144"/>
      <c r="D668" s="145" t="s">
        <v>139</v>
      </c>
      <c r="E668" s="146" t="s">
        <v>47</v>
      </c>
      <c r="F668" s="147" t="s">
        <v>809</v>
      </c>
      <c r="H668" s="146" t="s">
        <v>47</v>
      </c>
      <c r="I668" s="148"/>
      <c r="L668" s="144"/>
      <c r="M668" s="149"/>
      <c r="T668" s="150"/>
      <c r="AT668" s="146" t="s">
        <v>139</v>
      </c>
      <c r="AU668" s="146" t="s">
        <v>94</v>
      </c>
      <c r="AV668" s="12" t="s">
        <v>22</v>
      </c>
      <c r="AW668" s="12" t="s">
        <v>45</v>
      </c>
      <c r="AX668" s="12" t="s">
        <v>84</v>
      </c>
      <c r="AY668" s="146" t="s">
        <v>128</v>
      </c>
    </row>
    <row r="669" spans="2:65" s="13" customFormat="1">
      <c r="B669" s="151"/>
      <c r="D669" s="145" t="s">
        <v>139</v>
      </c>
      <c r="E669" s="152" t="s">
        <v>47</v>
      </c>
      <c r="F669" s="153" t="s">
        <v>22</v>
      </c>
      <c r="H669" s="154">
        <v>1</v>
      </c>
      <c r="I669" s="155"/>
      <c r="L669" s="151"/>
      <c r="M669" s="156"/>
      <c r="T669" s="157"/>
      <c r="AT669" s="152" t="s">
        <v>139</v>
      </c>
      <c r="AU669" s="152" t="s">
        <v>94</v>
      </c>
      <c r="AV669" s="13" t="s">
        <v>94</v>
      </c>
      <c r="AW669" s="13" t="s">
        <v>45</v>
      </c>
      <c r="AX669" s="13" t="s">
        <v>22</v>
      </c>
      <c r="AY669" s="152" t="s">
        <v>128</v>
      </c>
    </row>
    <row r="670" spans="2:65" s="1" customFormat="1" ht="24.2" customHeight="1">
      <c r="B670" s="32"/>
      <c r="C670" s="165" t="s">
        <v>810</v>
      </c>
      <c r="D670" s="165" t="s">
        <v>316</v>
      </c>
      <c r="E670" s="166" t="s">
        <v>811</v>
      </c>
      <c r="F670" s="167" t="s">
        <v>812</v>
      </c>
      <c r="G670" s="168" t="s">
        <v>693</v>
      </c>
      <c r="H670" s="169">
        <v>1</v>
      </c>
      <c r="I670" s="170"/>
      <c r="J670" s="171">
        <f>ROUND(I670*H670,2)</f>
        <v>0</v>
      </c>
      <c r="K670" s="167" t="s">
        <v>722</v>
      </c>
      <c r="L670" s="172"/>
      <c r="M670" s="173" t="s">
        <v>47</v>
      </c>
      <c r="N670" s="174" t="s">
        <v>55</v>
      </c>
      <c r="P670" s="136">
        <f>O670*H670</f>
        <v>0</v>
      </c>
      <c r="Q670" s="136">
        <v>0</v>
      </c>
      <c r="R670" s="136">
        <f>Q670*H670</f>
        <v>0</v>
      </c>
      <c r="S670" s="136">
        <v>0</v>
      </c>
      <c r="T670" s="137">
        <f>S670*H670</f>
        <v>0</v>
      </c>
      <c r="AR670" s="138" t="s">
        <v>94</v>
      </c>
      <c r="AT670" s="138" t="s">
        <v>316</v>
      </c>
      <c r="AU670" s="138" t="s">
        <v>94</v>
      </c>
      <c r="AY670" s="16" t="s">
        <v>128</v>
      </c>
      <c r="BE670" s="139">
        <f>IF(N670="základní",J670,0)</f>
        <v>0</v>
      </c>
      <c r="BF670" s="139">
        <f>IF(N670="snížená",J670,0)</f>
        <v>0</v>
      </c>
      <c r="BG670" s="139">
        <f>IF(N670="zákl. přenesená",J670,0)</f>
        <v>0</v>
      </c>
      <c r="BH670" s="139">
        <f>IF(N670="sníž. přenesená",J670,0)</f>
        <v>0</v>
      </c>
      <c r="BI670" s="139">
        <f>IF(N670="nulová",J670,0)</f>
        <v>0</v>
      </c>
      <c r="BJ670" s="16" t="s">
        <v>22</v>
      </c>
      <c r="BK670" s="139">
        <f>ROUND(I670*H670,2)</f>
        <v>0</v>
      </c>
      <c r="BL670" s="16" t="s">
        <v>22</v>
      </c>
      <c r="BM670" s="138" t="s">
        <v>813</v>
      </c>
    </row>
    <row r="671" spans="2:65" s="12" customFormat="1">
      <c r="B671" s="144"/>
      <c r="D671" s="145" t="s">
        <v>139</v>
      </c>
      <c r="E671" s="146" t="s">
        <v>47</v>
      </c>
      <c r="F671" s="147" t="s">
        <v>140</v>
      </c>
      <c r="H671" s="146" t="s">
        <v>47</v>
      </c>
      <c r="I671" s="148"/>
      <c r="L671" s="144"/>
      <c r="M671" s="149"/>
      <c r="T671" s="150"/>
      <c r="AT671" s="146" t="s">
        <v>139</v>
      </c>
      <c r="AU671" s="146" t="s">
        <v>94</v>
      </c>
      <c r="AV671" s="12" t="s">
        <v>22</v>
      </c>
      <c r="AW671" s="12" t="s">
        <v>45</v>
      </c>
      <c r="AX671" s="12" t="s">
        <v>84</v>
      </c>
      <c r="AY671" s="146" t="s">
        <v>128</v>
      </c>
    </row>
    <row r="672" spans="2:65" s="12" customFormat="1">
      <c r="B672" s="144"/>
      <c r="D672" s="145" t="s">
        <v>139</v>
      </c>
      <c r="E672" s="146" t="s">
        <v>47</v>
      </c>
      <c r="F672" s="147" t="s">
        <v>808</v>
      </c>
      <c r="H672" s="146" t="s">
        <v>47</v>
      </c>
      <c r="I672" s="148"/>
      <c r="L672" s="144"/>
      <c r="M672" s="149"/>
      <c r="T672" s="150"/>
      <c r="AT672" s="146" t="s">
        <v>139</v>
      </c>
      <c r="AU672" s="146" t="s">
        <v>94</v>
      </c>
      <c r="AV672" s="12" t="s">
        <v>22</v>
      </c>
      <c r="AW672" s="12" t="s">
        <v>45</v>
      </c>
      <c r="AX672" s="12" t="s">
        <v>84</v>
      </c>
      <c r="AY672" s="146" t="s">
        <v>128</v>
      </c>
    </row>
    <row r="673" spans="2:65" s="12" customFormat="1">
      <c r="B673" s="144"/>
      <c r="D673" s="145" t="s">
        <v>139</v>
      </c>
      <c r="E673" s="146" t="s">
        <v>47</v>
      </c>
      <c r="F673" s="147" t="s">
        <v>814</v>
      </c>
      <c r="H673" s="146" t="s">
        <v>47</v>
      </c>
      <c r="I673" s="148"/>
      <c r="L673" s="144"/>
      <c r="M673" s="149"/>
      <c r="T673" s="150"/>
      <c r="AT673" s="146" t="s">
        <v>139</v>
      </c>
      <c r="AU673" s="146" t="s">
        <v>94</v>
      </c>
      <c r="AV673" s="12" t="s">
        <v>22</v>
      </c>
      <c r="AW673" s="12" t="s">
        <v>45</v>
      </c>
      <c r="AX673" s="12" t="s">
        <v>84</v>
      </c>
      <c r="AY673" s="146" t="s">
        <v>128</v>
      </c>
    </row>
    <row r="674" spans="2:65" s="13" customFormat="1">
      <c r="B674" s="151"/>
      <c r="D674" s="145" t="s">
        <v>139</v>
      </c>
      <c r="E674" s="152" t="s">
        <v>47</v>
      </c>
      <c r="F674" s="153" t="s">
        <v>22</v>
      </c>
      <c r="H674" s="154">
        <v>1</v>
      </c>
      <c r="I674" s="155"/>
      <c r="L674" s="151"/>
      <c r="M674" s="156"/>
      <c r="T674" s="157"/>
      <c r="AT674" s="152" t="s">
        <v>139</v>
      </c>
      <c r="AU674" s="152" t="s">
        <v>94</v>
      </c>
      <c r="AV674" s="13" t="s">
        <v>94</v>
      </c>
      <c r="AW674" s="13" t="s">
        <v>45</v>
      </c>
      <c r="AX674" s="13" t="s">
        <v>22</v>
      </c>
      <c r="AY674" s="152" t="s">
        <v>128</v>
      </c>
    </row>
    <row r="675" spans="2:65" s="1" customFormat="1" ht="16.5" customHeight="1">
      <c r="B675" s="32"/>
      <c r="C675" s="165" t="s">
        <v>815</v>
      </c>
      <c r="D675" s="165" t="s">
        <v>316</v>
      </c>
      <c r="E675" s="166" t="s">
        <v>816</v>
      </c>
      <c r="F675" s="167" t="s">
        <v>817</v>
      </c>
      <c r="G675" s="168" t="s">
        <v>693</v>
      </c>
      <c r="H675" s="169">
        <v>1</v>
      </c>
      <c r="I675" s="170"/>
      <c r="J675" s="171">
        <f>ROUND(I675*H675,2)</f>
        <v>0</v>
      </c>
      <c r="K675" s="167" t="s">
        <v>722</v>
      </c>
      <c r="L675" s="172"/>
      <c r="M675" s="173" t="s">
        <v>47</v>
      </c>
      <c r="N675" s="174" t="s">
        <v>55</v>
      </c>
      <c r="P675" s="136">
        <f>O675*H675</f>
        <v>0</v>
      </c>
      <c r="Q675" s="136">
        <v>0</v>
      </c>
      <c r="R675" s="136">
        <f>Q675*H675</f>
        <v>0</v>
      </c>
      <c r="S675" s="136">
        <v>0</v>
      </c>
      <c r="T675" s="137">
        <f>S675*H675</f>
        <v>0</v>
      </c>
      <c r="AR675" s="138" t="s">
        <v>94</v>
      </c>
      <c r="AT675" s="138" t="s">
        <v>316</v>
      </c>
      <c r="AU675" s="138" t="s">
        <v>94</v>
      </c>
      <c r="AY675" s="16" t="s">
        <v>128</v>
      </c>
      <c r="BE675" s="139">
        <f>IF(N675="základní",J675,0)</f>
        <v>0</v>
      </c>
      <c r="BF675" s="139">
        <f>IF(N675="snížená",J675,0)</f>
        <v>0</v>
      </c>
      <c r="BG675" s="139">
        <f>IF(N675="zákl. přenesená",J675,0)</f>
        <v>0</v>
      </c>
      <c r="BH675" s="139">
        <f>IF(N675="sníž. přenesená",J675,0)</f>
        <v>0</v>
      </c>
      <c r="BI675" s="139">
        <f>IF(N675="nulová",J675,0)</f>
        <v>0</v>
      </c>
      <c r="BJ675" s="16" t="s">
        <v>22</v>
      </c>
      <c r="BK675" s="139">
        <f>ROUND(I675*H675,2)</f>
        <v>0</v>
      </c>
      <c r="BL675" s="16" t="s">
        <v>22</v>
      </c>
      <c r="BM675" s="138" t="s">
        <v>818</v>
      </c>
    </row>
    <row r="676" spans="2:65" s="12" customFormat="1">
      <c r="B676" s="144"/>
      <c r="D676" s="145" t="s">
        <v>139</v>
      </c>
      <c r="E676" s="146" t="s">
        <v>47</v>
      </c>
      <c r="F676" s="147" t="s">
        <v>140</v>
      </c>
      <c r="H676" s="146" t="s">
        <v>47</v>
      </c>
      <c r="I676" s="148"/>
      <c r="L676" s="144"/>
      <c r="M676" s="149"/>
      <c r="T676" s="150"/>
      <c r="AT676" s="146" t="s">
        <v>139</v>
      </c>
      <c r="AU676" s="146" t="s">
        <v>94</v>
      </c>
      <c r="AV676" s="12" t="s">
        <v>22</v>
      </c>
      <c r="AW676" s="12" t="s">
        <v>45</v>
      </c>
      <c r="AX676" s="12" t="s">
        <v>84</v>
      </c>
      <c r="AY676" s="146" t="s">
        <v>128</v>
      </c>
    </row>
    <row r="677" spans="2:65" s="12" customFormat="1">
      <c r="B677" s="144"/>
      <c r="D677" s="145" t="s">
        <v>139</v>
      </c>
      <c r="E677" s="146" t="s">
        <v>47</v>
      </c>
      <c r="F677" s="147" t="s">
        <v>808</v>
      </c>
      <c r="H677" s="146" t="s">
        <v>47</v>
      </c>
      <c r="I677" s="148"/>
      <c r="L677" s="144"/>
      <c r="M677" s="149"/>
      <c r="T677" s="150"/>
      <c r="AT677" s="146" t="s">
        <v>139</v>
      </c>
      <c r="AU677" s="146" t="s">
        <v>94</v>
      </c>
      <c r="AV677" s="12" t="s">
        <v>22</v>
      </c>
      <c r="AW677" s="12" t="s">
        <v>45</v>
      </c>
      <c r="AX677" s="12" t="s">
        <v>84</v>
      </c>
      <c r="AY677" s="146" t="s">
        <v>128</v>
      </c>
    </row>
    <row r="678" spans="2:65" s="12" customFormat="1">
      <c r="B678" s="144"/>
      <c r="D678" s="145" t="s">
        <v>139</v>
      </c>
      <c r="E678" s="146" t="s">
        <v>47</v>
      </c>
      <c r="F678" s="147" t="s">
        <v>814</v>
      </c>
      <c r="H678" s="146" t="s">
        <v>47</v>
      </c>
      <c r="I678" s="148"/>
      <c r="L678" s="144"/>
      <c r="M678" s="149"/>
      <c r="T678" s="150"/>
      <c r="AT678" s="146" t="s">
        <v>139</v>
      </c>
      <c r="AU678" s="146" t="s">
        <v>94</v>
      </c>
      <c r="AV678" s="12" t="s">
        <v>22</v>
      </c>
      <c r="AW678" s="12" t="s">
        <v>45</v>
      </c>
      <c r="AX678" s="12" t="s">
        <v>84</v>
      </c>
      <c r="AY678" s="146" t="s">
        <v>128</v>
      </c>
    </row>
    <row r="679" spans="2:65" s="13" customFormat="1">
      <c r="B679" s="151"/>
      <c r="D679" s="145" t="s">
        <v>139</v>
      </c>
      <c r="E679" s="152" t="s">
        <v>47</v>
      </c>
      <c r="F679" s="153" t="s">
        <v>22</v>
      </c>
      <c r="H679" s="154">
        <v>1</v>
      </c>
      <c r="I679" s="155"/>
      <c r="L679" s="151"/>
      <c r="M679" s="156"/>
      <c r="T679" s="157"/>
      <c r="AT679" s="152" t="s">
        <v>139</v>
      </c>
      <c r="AU679" s="152" t="s">
        <v>94</v>
      </c>
      <c r="AV679" s="13" t="s">
        <v>94</v>
      </c>
      <c r="AW679" s="13" t="s">
        <v>45</v>
      </c>
      <c r="AX679" s="13" t="s">
        <v>22</v>
      </c>
      <c r="AY679" s="152" t="s">
        <v>128</v>
      </c>
    </row>
    <row r="680" spans="2:65" s="1" customFormat="1" ht="37.9" customHeight="1">
      <c r="B680" s="32"/>
      <c r="C680" s="127" t="s">
        <v>819</v>
      </c>
      <c r="D680" s="127" t="s">
        <v>130</v>
      </c>
      <c r="E680" s="128" t="s">
        <v>820</v>
      </c>
      <c r="F680" s="129" t="s">
        <v>821</v>
      </c>
      <c r="G680" s="130" t="s">
        <v>693</v>
      </c>
      <c r="H680" s="131">
        <v>27</v>
      </c>
      <c r="I680" s="132"/>
      <c r="J680" s="133">
        <f>ROUND(I680*H680,2)</f>
        <v>0</v>
      </c>
      <c r="K680" s="129" t="s">
        <v>134</v>
      </c>
      <c r="L680" s="32"/>
      <c r="M680" s="134" t="s">
        <v>47</v>
      </c>
      <c r="N680" s="135" t="s">
        <v>55</v>
      </c>
      <c r="P680" s="136">
        <f>O680*H680</f>
        <v>0</v>
      </c>
      <c r="Q680" s="136">
        <v>0</v>
      </c>
      <c r="R680" s="136">
        <f>Q680*H680</f>
        <v>0</v>
      </c>
      <c r="S680" s="136">
        <v>0</v>
      </c>
      <c r="T680" s="137">
        <f>S680*H680</f>
        <v>0</v>
      </c>
      <c r="AR680" s="138" t="s">
        <v>22</v>
      </c>
      <c r="AT680" s="138" t="s">
        <v>130</v>
      </c>
      <c r="AU680" s="138" t="s">
        <v>94</v>
      </c>
      <c r="AY680" s="16" t="s">
        <v>128</v>
      </c>
      <c r="BE680" s="139">
        <f>IF(N680="základní",J680,0)</f>
        <v>0</v>
      </c>
      <c r="BF680" s="139">
        <f>IF(N680="snížená",J680,0)</f>
        <v>0</v>
      </c>
      <c r="BG680" s="139">
        <f>IF(N680="zákl. přenesená",J680,0)</f>
        <v>0</v>
      </c>
      <c r="BH680" s="139">
        <f>IF(N680="sníž. přenesená",J680,0)</f>
        <v>0</v>
      </c>
      <c r="BI680" s="139">
        <f>IF(N680="nulová",J680,0)</f>
        <v>0</v>
      </c>
      <c r="BJ680" s="16" t="s">
        <v>22</v>
      </c>
      <c r="BK680" s="139">
        <f>ROUND(I680*H680,2)</f>
        <v>0</v>
      </c>
      <c r="BL680" s="16" t="s">
        <v>22</v>
      </c>
      <c r="BM680" s="138" t="s">
        <v>822</v>
      </c>
    </row>
    <row r="681" spans="2:65" s="1" customFormat="1">
      <c r="B681" s="32"/>
      <c r="D681" s="140" t="s">
        <v>137</v>
      </c>
      <c r="F681" s="141" t="s">
        <v>823</v>
      </c>
      <c r="I681" s="142"/>
      <c r="L681" s="32"/>
      <c r="M681" s="143"/>
      <c r="T681" s="51"/>
      <c r="AT681" s="16" t="s">
        <v>137</v>
      </c>
      <c r="AU681" s="16" t="s">
        <v>94</v>
      </c>
    </row>
    <row r="682" spans="2:65" s="12" customFormat="1">
      <c r="B682" s="144"/>
      <c r="D682" s="145" t="s">
        <v>139</v>
      </c>
      <c r="E682" s="146" t="s">
        <v>47</v>
      </c>
      <c r="F682" s="147" t="s">
        <v>696</v>
      </c>
      <c r="H682" s="146" t="s">
        <v>47</v>
      </c>
      <c r="I682" s="148"/>
      <c r="L682" s="144"/>
      <c r="M682" s="149"/>
      <c r="T682" s="150"/>
      <c r="AT682" s="146" t="s">
        <v>139</v>
      </c>
      <c r="AU682" s="146" t="s">
        <v>94</v>
      </c>
      <c r="AV682" s="12" t="s">
        <v>22</v>
      </c>
      <c r="AW682" s="12" t="s">
        <v>45</v>
      </c>
      <c r="AX682" s="12" t="s">
        <v>84</v>
      </c>
      <c r="AY682" s="146" t="s">
        <v>128</v>
      </c>
    </row>
    <row r="683" spans="2:65" s="12" customFormat="1">
      <c r="B683" s="144"/>
      <c r="D683" s="145" t="s">
        <v>139</v>
      </c>
      <c r="E683" s="146" t="s">
        <v>47</v>
      </c>
      <c r="F683" s="147" t="s">
        <v>824</v>
      </c>
      <c r="H683" s="146" t="s">
        <v>47</v>
      </c>
      <c r="I683" s="148"/>
      <c r="L683" s="144"/>
      <c r="M683" s="149"/>
      <c r="T683" s="150"/>
      <c r="AT683" s="146" t="s">
        <v>139</v>
      </c>
      <c r="AU683" s="146" t="s">
        <v>94</v>
      </c>
      <c r="AV683" s="12" t="s">
        <v>22</v>
      </c>
      <c r="AW683" s="12" t="s">
        <v>45</v>
      </c>
      <c r="AX683" s="12" t="s">
        <v>84</v>
      </c>
      <c r="AY683" s="146" t="s">
        <v>128</v>
      </c>
    </row>
    <row r="684" spans="2:65" s="13" customFormat="1">
      <c r="B684" s="151"/>
      <c r="D684" s="145" t="s">
        <v>139</v>
      </c>
      <c r="E684" s="152" t="s">
        <v>47</v>
      </c>
      <c r="F684" s="153" t="s">
        <v>712</v>
      </c>
      <c r="H684" s="154">
        <v>2</v>
      </c>
      <c r="I684" s="155"/>
      <c r="L684" s="151"/>
      <c r="M684" s="156"/>
      <c r="T684" s="157"/>
      <c r="AT684" s="152" t="s">
        <v>139</v>
      </c>
      <c r="AU684" s="152" t="s">
        <v>94</v>
      </c>
      <c r="AV684" s="13" t="s">
        <v>94</v>
      </c>
      <c r="AW684" s="13" t="s">
        <v>45</v>
      </c>
      <c r="AX684" s="13" t="s">
        <v>84</v>
      </c>
      <c r="AY684" s="152" t="s">
        <v>128</v>
      </c>
    </row>
    <row r="685" spans="2:65" s="12" customFormat="1">
      <c r="B685" s="144"/>
      <c r="D685" s="145" t="s">
        <v>139</v>
      </c>
      <c r="E685" s="146" t="s">
        <v>47</v>
      </c>
      <c r="F685" s="147" t="s">
        <v>825</v>
      </c>
      <c r="H685" s="146" t="s">
        <v>47</v>
      </c>
      <c r="I685" s="148"/>
      <c r="L685" s="144"/>
      <c r="M685" s="149"/>
      <c r="T685" s="150"/>
      <c r="AT685" s="146" t="s">
        <v>139</v>
      </c>
      <c r="AU685" s="146" t="s">
        <v>94</v>
      </c>
      <c r="AV685" s="12" t="s">
        <v>22</v>
      </c>
      <c r="AW685" s="12" t="s">
        <v>45</v>
      </c>
      <c r="AX685" s="12" t="s">
        <v>84</v>
      </c>
      <c r="AY685" s="146" t="s">
        <v>128</v>
      </c>
    </row>
    <row r="686" spans="2:65" s="13" customFormat="1">
      <c r="B686" s="151"/>
      <c r="D686" s="145" t="s">
        <v>139</v>
      </c>
      <c r="E686" s="152" t="s">
        <v>47</v>
      </c>
      <c r="F686" s="153" t="s">
        <v>714</v>
      </c>
      <c r="H686" s="154">
        <v>3</v>
      </c>
      <c r="I686" s="155"/>
      <c r="L686" s="151"/>
      <c r="M686" s="156"/>
      <c r="T686" s="157"/>
      <c r="AT686" s="152" t="s">
        <v>139</v>
      </c>
      <c r="AU686" s="152" t="s">
        <v>94</v>
      </c>
      <c r="AV686" s="13" t="s">
        <v>94</v>
      </c>
      <c r="AW686" s="13" t="s">
        <v>45</v>
      </c>
      <c r="AX686" s="13" t="s">
        <v>84</v>
      </c>
      <c r="AY686" s="152" t="s">
        <v>128</v>
      </c>
    </row>
    <row r="687" spans="2:65" s="12" customFormat="1">
      <c r="B687" s="144"/>
      <c r="D687" s="145" t="s">
        <v>139</v>
      </c>
      <c r="E687" s="146" t="s">
        <v>47</v>
      </c>
      <c r="F687" s="147" t="s">
        <v>808</v>
      </c>
      <c r="H687" s="146" t="s">
        <v>47</v>
      </c>
      <c r="I687" s="148"/>
      <c r="L687" s="144"/>
      <c r="M687" s="149"/>
      <c r="T687" s="150"/>
      <c r="AT687" s="146" t="s">
        <v>139</v>
      </c>
      <c r="AU687" s="146" t="s">
        <v>94</v>
      </c>
      <c r="AV687" s="12" t="s">
        <v>22</v>
      </c>
      <c r="AW687" s="12" t="s">
        <v>45</v>
      </c>
      <c r="AX687" s="12" t="s">
        <v>84</v>
      </c>
      <c r="AY687" s="146" t="s">
        <v>128</v>
      </c>
    </row>
    <row r="688" spans="2:65" s="12" customFormat="1" ht="22.5">
      <c r="B688" s="144"/>
      <c r="D688" s="145" t="s">
        <v>139</v>
      </c>
      <c r="E688" s="146" t="s">
        <v>47</v>
      </c>
      <c r="F688" s="147" t="s">
        <v>826</v>
      </c>
      <c r="H688" s="146" t="s">
        <v>47</v>
      </c>
      <c r="I688" s="148"/>
      <c r="L688" s="144"/>
      <c r="M688" s="149"/>
      <c r="T688" s="150"/>
      <c r="AT688" s="146" t="s">
        <v>139</v>
      </c>
      <c r="AU688" s="146" t="s">
        <v>94</v>
      </c>
      <c r="AV688" s="12" t="s">
        <v>22</v>
      </c>
      <c r="AW688" s="12" t="s">
        <v>45</v>
      </c>
      <c r="AX688" s="12" t="s">
        <v>84</v>
      </c>
      <c r="AY688" s="146" t="s">
        <v>128</v>
      </c>
    </row>
    <row r="689" spans="2:65" s="13" customFormat="1">
      <c r="B689" s="151"/>
      <c r="D689" s="145" t="s">
        <v>139</v>
      </c>
      <c r="E689" s="152" t="s">
        <v>47</v>
      </c>
      <c r="F689" s="153" t="s">
        <v>827</v>
      </c>
      <c r="H689" s="154">
        <v>16</v>
      </c>
      <c r="I689" s="155"/>
      <c r="L689" s="151"/>
      <c r="M689" s="156"/>
      <c r="T689" s="157"/>
      <c r="AT689" s="152" t="s">
        <v>139</v>
      </c>
      <c r="AU689" s="152" t="s">
        <v>94</v>
      </c>
      <c r="AV689" s="13" t="s">
        <v>94</v>
      </c>
      <c r="AW689" s="13" t="s">
        <v>45</v>
      </c>
      <c r="AX689" s="13" t="s">
        <v>84</v>
      </c>
      <c r="AY689" s="152" t="s">
        <v>128</v>
      </c>
    </row>
    <row r="690" spans="2:65" s="12" customFormat="1">
      <c r="B690" s="144"/>
      <c r="D690" s="145" t="s">
        <v>139</v>
      </c>
      <c r="E690" s="146" t="s">
        <v>47</v>
      </c>
      <c r="F690" s="147" t="s">
        <v>828</v>
      </c>
      <c r="H690" s="146" t="s">
        <v>47</v>
      </c>
      <c r="I690" s="148"/>
      <c r="L690" s="144"/>
      <c r="M690" s="149"/>
      <c r="T690" s="150"/>
      <c r="AT690" s="146" t="s">
        <v>139</v>
      </c>
      <c r="AU690" s="146" t="s">
        <v>94</v>
      </c>
      <c r="AV690" s="12" t="s">
        <v>22</v>
      </c>
      <c r="AW690" s="12" t="s">
        <v>45</v>
      </c>
      <c r="AX690" s="12" t="s">
        <v>84</v>
      </c>
      <c r="AY690" s="146" t="s">
        <v>128</v>
      </c>
    </row>
    <row r="691" spans="2:65" s="13" customFormat="1">
      <c r="B691" s="151"/>
      <c r="D691" s="145" t="s">
        <v>139</v>
      </c>
      <c r="E691" s="152" t="s">
        <v>47</v>
      </c>
      <c r="F691" s="153" t="s">
        <v>829</v>
      </c>
      <c r="H691" s="154">
        <v>2</v>
      </c>
      <c r="I691" s="155"/>
      <c r="L691" s="151"/>
      <c r="M691" s="156"/>
      <c r="T691" s="157"/>
      <c r="AT691" s="152" t="s">
        <v>139</v>
      </c>
      <c r="AU691" s="152" t="s">
        <v>94</v>
      </c>
      <c r="AV691" s="13" t="s">
        <v>94</v>
      </c>
      <c r="AW691" s="13" t="s">
        <v>45</v>
      </c>
      <c r="AX691" s="13" t="s">
        <v>84</v>
      </c>
      <c r="AY691" s="152" t="s">
        <v>128</v>
      </c>
    </row>
    <row r="692" spans="2:65" s="12" customFormat="1">
      <c r="B692" s="144"/>
      <c r="D692" s="145" t="s">
        <v>139</v>
      </c>
      <c r="E692" s="146" t="s">
        <v>47</v>
      </c>
      <c r="F692" s="147" t="s">
        <v>830</v>
      </c>
      <c r="H692" s="146" t="s">
        <v>47</v>
      </c>
      <c r="I692" s="148"/>
      <c r="L692" s="144"/>
      <c r="M692" s="149"/>
      <c r="T692" s="150"/>
      <c r="AT692" s="146" t="s">
        <v>139</v>
      </c>
      <c r="AU692" s="146" t="s">
        <v>94</v>
      </c>
      <c r="AV692" s="12" t="s">
        <v>22</v>
      </c>
      <c r="AW692" s="12" t="s">
        <v>45</v>
      </c>
      <c r="AX692" s="12" t="s">
        <v>84</v>
      </c>
      <c r="AY692" s="146" t="s">
        <v>128</v>
      </c>
    </row>
    <row r="693" spans="2:65" s="13" customFormat="1">
      <c r="B693" s="151"/>
      <c r="D693" s="145" t="s">
        <v>139</v>
      </c>
      <c r="E693" s="152" t="s">
        <v>47</v>
      </c>
      <c r="F693" s="153" t="s">
        <v>831</v>
      </c>
      <c r="H693" s="154">
        <v>4</v>
      </c>
      <c r="I693" s="155"/>
      <c r="L693" s="151"/>
      <c r="M693" s="156"/>
      <c r="T693" s="157"/>
      <c r="AT693" s="152" t="s">
        <v>139</v>
      </c>
      <c r="AU693" s="152" t="s">
        <v>94</v>
      </c>
      <c r="AV693" s="13" t="s">
        <v>94</v>
      </c>
      <c r="AW693" s="13" t="s">
        <v>45</v>
      </c>
      <c r="AX693" s="13" t="s">
        <v>84</v>
      </c>
      <c r="AY693" s="152" t="s">
        <v>128</v>
      </c>
    </row>
    <row r="694" spans="2:65" s="14" customFormat="1">
      <c r="B694" s="158"/>
      <c r="D694" s="145" t="s">
        <v>139</v>
      </c>
      <c r="E694" s="159" t="s">
        <v>47</v>
      </c>
      <c r="F694" s="160" t="s">
        <v>159</v>
      </c>
      <c r="H694" s="161">
        <v>27</v>
      </c>
      <c r="I694" s="162"/>
      <c r="L694" s="158"/>
      <c r="M694" s="163"/>
      <c r="T694" s="164"/>
      <c r="AT694" s="159" t="s">
        <v>139</v>
      </c>
      <c r="AU694" s="159" t="s">
        <v>94</v>
      </c>
      <c r="AV694" s="14" t="s">
        <v>135</v>
      </c>
      <c r="AW694" s="14" t="s">
        <v>45</v>
      </c>
      <c r="AX694" s="14" t="s">
        <v>22</v>
      </c>
      <c r="AY694" s="159" t="s">
        <v>128</v>
      </c>
    </row>
    <row r="695" spans="2:65" s="1" customFormat="1" ht="16.5" customHeight="1">
      <c r="B695" s="32"/>
      <c r="C695" s="165" t="s">
        <v>832</v>
      </c>
      <c r="D695" s="165" t="s">
        <v>316</v>
      </c>
      <c r="E695" s="166" t="s">
        <v>833</v>
      </c>
      <c r="F695" s="167" t="s">
        <v>834</v>
      </c>
      <c r="G695" s="168" t="s">
        <v>693</v>
      </c>
      <c r="H695" s="169">
        <v>27</v>
      </c>
      <c r="I695" s="170"/>
      <c r="J695" s="171">
        <f>ROUND(I695*H695,2)</f>
        <v>0</v>
      </c>
      <c r="K695" s="167" t="s">
        <v>134</v>
      </c>
      <c r="L695" s="172"/>
      <c r="M695" s="173" t="s">
        <v>47</v>
      </c>
      <c r="N695" s="174" t="s">
        <v>55</v>
      </c>
      <c r="P695" s="136">
        <f>O695*H695</f>
        <v>0</v>
      </c>
      <c r="Q695" s="136">
        <v>0</v>
      </c>
      <c r="R695" s="136">
        <f>Q695*H695</f>
        <v>0</v>
      </c>
      <c r="S695" s="136">
        <v>0</v>
      </c>
      <c r="T695" s="137">
        <f>S695*H695</f>
        <v>0</v>
      </c>
      <c r="AR695" s="138" t="s">
        <v>94</v>
      </c>
      <c r="AT695" s="138" t="s">
        <v>316</v>
      </c>
      <c r="AU695" s="138" t="s">
        <v>94</v>
      </c>
      <c r="AY695" s="16" t="s">
        <v>128</v>
      </c>
      <c r="BE695" s="139">
        <f>IF(N695="základní",J695,0)</f>
        <v>0</v>
      </c>
      <c r="BF695" s="139">
        <f>IF(N695="snížená",J695,0)</f>
        <v>0</v>
      </c>
      <c r="BG695" s="139">
        <f>IF(N695="zákl. přenesená",J695,0)</f>
        <v>0</v>
      </c>
      <c r="BH695" s="139">
        <f>IF(N695="sníž. přenesená",J695,0)</f>
        <v>0</v>
      </c>
      <c r="BI695" s="139">
        <f>IF(N695="nulová",J695,0)</f>
        <v>0</v>
      </c>
      <c r="BJ695" s="16" t="s">
        <v>22</v>
      </c>
      <c r="BK695" s="139">
        <f>ROUND(I695*H695,2)</f>
        <v>0</v>
      </c>
      <c r="BL695" s="16" t="s">
        <v>22</v>
      </c>
      <c r="BM695" s="138" t="s">
        <v>835</v>
      </c>
    </row>
    <row r="696" spans="2:65" s="12" customFormat="1">
      <c r="B696" s="144"/>
      <c r="D696" s="145" t="s">
        <v>139</v>
      </c>
      <c r="E696" s="146" t="s">
        <v>47</v>
      </c>
      <c r="F696" s="147" t="s">
        <v>696</v>
      </c>
      <c r="H696" s="146" t="s">
        <v>47</v>
      </c>
      <c r="I696" s="148"/>
      <c r="L696" s="144"/>
      <c r="M696" s="149"/>
      <c r="T696" s="150"/>
      <c r="AT696" s="146" t="s">
        <v>139</v>
      </c>
      <c r="AU696" s="146" t="s">
        <v>94</v>
      </c>
      <c r="AV696" s="12" t="s">
        <v>22</v>
      </c>
      <c r="AW696" s="12" t="s">
        <v>45</v>
      </c>
      <c r="AX696" s="12" t="s">
        <v>84</v>
      </c>
      <c r="AY696" s="146" t="s">
        <v>128</v>
      </c>
    </row>
    <row r="697" spans="2:65" s="12" customFormat="1">
      <c r="B697" s="144"/>
      <c r="D697" s="145" t="s">
        <v>139</v>
      </c>
      <c r="E697" s="146" t="s">
        <v>47</v>
      </c>
      <c r="F697" s="147" t="s">
        <v>824</v>
      </c>
      <c r="H697" s="146" t="s">
        <v>47</v>
      </c>
      <c r="I697" s="148"/>
      <c r="L697" s="144"/>
      <c r="M697" s="149"/>
      <c r="T697" s="150"/>
      <c r="AT697" s="146" t="s">
        <v>139</v>
      </c>
      <c r="AU697" s="146" t="s">
        <v>94</v>
      </c>
      <c r="AV697" s="12" t="s">
        <v>22</v>
      </c>
      <c r="AW697" s="12" t="s">
        <v>45</v>
      </c>
      <c r="AX697" s="12" t="s">
        <v>84</v>
      </c>
      <c r="AY697" s="146" t="s">
        <v>128</v>
      </c>
    </row>
    <row r="698" spans="2:65" s="13" customFormat="1">
      <c r="B698" s="151"/>
      <c r="D698" s="145" t="s">
        <v>139</v>
      </c>
      <c r="E698" s="152" t="s">
        <v>47</v>
      </c>
      <c r="F698" s="153" t="s">
        <v>712</v>
      </c>
      <c r="H698" s="154">
        <v>2</v>
      </c>
      <c r="I698" s="155"/>
      <c r="L698" s="151"/>
      <c r="M698" s="156"/>
      <c r="T698" s="157"/>
      <c r="AT698" s="152" t="s">
        <v>139</v>
      </c>
      <c r="AU698" s="152" t="s">
        <v>94</v>
      </c>
      <c r="AV698" s="13" t="s">
        <v>94</v>
      </c>
      <c r="AW698" s="13" t="s">
        <v>45</v>
      </c>
      <c r="AX698" s="13" t="s">
        <v>84</v>
      </c>
      <c r="AY698" s="152" t="s">
        <v>128</v>
      </c>
    </row>
    <row r="699" spans="2:65" s="12" customFormat="1">
      <c r="B699" s="144"/>
      <c r="D699" s="145" t="s">
        <v>139</v>
      </c>
      <c r="E699" s="146" t="s">
        <v>47</v>
      </c>
      <c r="F699" s="147" t="s">
        <v>825</v>
      </c>
      <c r="H699" s="146" t="s">
        <v>47</v>
      </c>
      <c r="I699" s="148"/>
      <c r="L699" s="144"/>
      <c r="M699" s="149"/>
      <c r="T699" s="150"/>
      <c r="AT699" s="146" t="s">
        <v>139</v>
      </c>
      <c r="AU699" s="146" t="s">
        <v>94</v>
      </c>
      <c r="AV699" s="12" t="s">
        <v>22</v>
      </c>
      <c r="AW699" s="12" t="s">
        <v>45</v>
      </c>
      <c r="AX699" s="12" t="s">
        <v>84</v>
      </c>
      <c r="AY699" s="146" t="s">
        <v>128</v>
      </c>
    </row>
    <row r="700" spans="2:65" s="13" customFormat="1">
      <c r="B700" s="151"/>
      <c r="D700" s="145" t="s">
        <v>139</v>
      </c>
      <c r="E700" s="152" t="s">
        <v>47</v>
      </c>
      <c r="F700" s="153" t="s">
        <v>714</v>
      </c>
      <c r="H700" s="154">
        <v>3</v>
      </c>
      <c r="I700" s="155"/>
      <c r="L700" s="151"/>
      <c r="M700" s="156"/>
      <c r="T700" s="157"/>
      <c r="AT700" s="152" t="s">
        <v>139</v>
      </c>
      <c r="AU700" s="152" t="s">
        <v>94</v>
      </c>
      <c r="AV700" s="13" t="s">
        <v>94</v>
      </c>
      <c r="AW700" s="13" t="s">
        <v>45</v>
      </c>
      <c r="AX700" s="13" t="s">
        <v>84</v>
      </c>
      <c r="AY700" s="152" t="s">
        <v>128</v>
      </c>
    </row>
    <row r="701" spans="2:65" s="12" customFormat="1">
      <c r="B701" s="144"/>
      <c r="D701" s="145" t="s">
        <v>139</v>
      </c>
      <c r="E701" s="146" t="s">
        <v>47</v>
      </c>
      <c r="F701" s="147" t="s">
        <v>808</v>
      </c>
      <c r="H701" s="146" t="s">
        <v>47</v>
      </c>
      <c r="I701" s="148"/>
      <c r="L701" s="144"/>
      <c r="M701" s="149"/>
      <c r="T701" s="150"/>
      <c r="AT701" s="146" t="s">
        <v>139</v>
      </c>
      <c r="AU701" s="146" t="s">
        <v>94</v>
      </c>
      <c r="AV701" s="12" t="s">
        <v>22</v>
      </c>
      <c r="AW701" s="12" t="s">
        <v>45</v>
      </c>
      <c r="AX701" s="12" t="s">
        <v>84</v>
      </c>
      <c r="AY701" s="146" t="s">
        <v>128</v>
      </c>
    </row>
    <row r="702" spans="2:65" s="12" customFormat="1" ht="22.5">
      <c r="B702" s="144"/>
      <c r="D702" s="145" t="s">
        <v>139</v>
      </c>
      <c r="E702" s="146" t="s">
        <v>47</v>
      </c>
      <c r="F702" s="147" t="s">
        <v>826</v>
      </c>
      <c r="H702" s="146" t="s">
        <v>47</v>
      </c>
      <c r="I702" s="148"/>
      <c r="L702" s="144"/>
      <c r="M702" s="149"/>
      <c r="T702" s="150"/>
      <c r="AT702" s="146" t="s">
        <v>139</v>
      </c>
      <c r="AU702" s="146" t="s">
        <v>94</v>
      </c>
      <c r="AV702" s="12" t="s">
        <v>22</v>
      </c>
      <c r="AW702" s="12" t="s">
        <v>45</v>
      </c>
      <c r="AX702" s="12" t="s">
        <v>84</v>
      </c>
      <c r="AY702" s="146" t="s">
        <v>128</v>
      </c>
    </row>
    <row r="703" spans="2:65" s="13" customFormat="1">
      <c r="B703" s="151"/>
      <c r="D703" s="145" t="s">
        <v>139</v>
      </c>
      <c r="E703" s="152" t="s">
        <v>47</v>
      </c>
      <c r="F703" s="153" t="s">
        <v>827</v>
      </c>
      <c r="H703" s="154">
        <v>16</v>
      </c>
      <c r="I703" s="155"/>
      <c r="L703" s="151"/>
      <c r="M703" s="156"/>
      <c r="T703" s="157"/>
      <c r="AT703" s="152" t="s">
        <v>139</v>
      </c>
      <c r="AU703" s="152" t="s">
        <v>94</v>
      </c>
      <c r="AV703" s="13" t="s">
        <v>94</v>
      </c>
      <c r="AW703" s="13" t="s">
        <v>45</v>
      </c>
      <c r="AX703" s="13" t="s">
        <v>84</v>
      </c>
      <c r="AY703" s="152" t="s">
        <v>128</v>
      </c>
    </row>
    <row r="704" spans="2:65" s="12" customFormat="1">
      <c r="B704" s="144"/>
      <c r="D704" s="145" t="s">
        <v>139</v>
      </c>
      <c r="E704" s="146" t="s">
        <v>47</v>
      </c>
      <c r="F704" s="147" t="s">
        <v>828</v>
      </c>
      <c r="H704" s="146" t="s">
        <v>47</v>
      </c>
      <c r="I704" s="148"/>
      <c r="L704" s="144"/>
      <c r="M704" s="149"/>
      <c r="T704" s="150"/>
      <c r="AT704" s="146" t="s">
        <v>139</v>
      </c>
      <c r="AU704" s="146" t="s">
        <v>94</v>
      </c>
      <c r="AV704" s="12" t="s">
        <v>22</v>
      </c>
      <c r="AW704" s="12" t="s">
        <v>45</v>
      </c>
      <c r="AX704" s="12" t="s">
        <v>84</v>
      </c>
      <c r="AY704" s="146" t="s">
        <v>128</v>
      </c>
    </row>
    <row r="705" spans="2:65" s="13" customFormat="1">
      <c r="B705" s="151"/>
      <c r="D705" s="145" t="s">
        <v>139</v>
      </c>
      <c r="E705" s="152" t="s">
        <v>47</v>
      </c>
      <c r="F705" s="153" t="s">
        <v>829</v>
      </c>
      <c r="H705" s="154">
        <v>2</v>
      </c>
      <c r="I705" s="155"/>
      <c r="L705" s="151"/>
      <c r="M705" s="156"/>
      <c r="T705" s="157"/>
      <c r="AT705" s="152" t="s">
        <v>139</v>
      </c>
      <c r="AU705" s="152" t="s">
        <v>94</v>
      </c>
      <c r="AV705" s="13" t="s">
        <v>94</v>
      </c>
      <c r="AW705" s="13" t="s">
        <v>45</v>
      </c>
      <c r="AX705" s="13" t="s">
        <v>84</v>
      </c>
      <c r="AY705" s="152" t="s">
        <v>128</v>
      </c>
    </row>
    <row r="706" spans="2:65" s="12" customFormat="1">
      <c r="B706" s="144"/>
      <c r="D706" s="145" t="s">
        <v>139</v>
      </c>
      <c r="E706" s="146" t="s">
        <v>47</v>
      </c>
      <c r="F706" s="147" t="s">
        <v>830</v>
      </c>
      <c r="H706" s="146" t="s">
        <v>47</v>
      </c>
      <c r="I706" s="148"/>
      <c r="L706" s="144"/>
      <c r="M706" s="149"/>
      <c r="T706" s="150"/>
      <c r="AT706" s="146" t="s">
        <v>139</v>
      </c>
      <c r="AU706" s="146" t="s">
        <v>94</v>
      </c>
      <c r="AV706" s="12" t="s">
        <v>22</v>
      </c>
      <c r="AW706" s="12" t="s">
        <v>45</v>
      </c>
      <c r="AX706" s="12" t="s">
        <v>84</v>
      </c>
      <c r="AY706" s="146" t="s">
        <v>128</v>
      </c>
    </row>
    <row r="707" spans="2:65" s="13" customFormat="1">
      <c r="B707" s="151"/>
      <c r="D707" s="145" t="s">
        <v>139</v>
      </c>
      <c r="E707" s="152" t="s">
        <v>47</v>
      </c>
      <c r="F707" s="153" t="s">
        <v>831</v>
      </c>
      <c r="H707" s="154">
        <v>4</v>
      </c>
      <c r="I707" s="155"/>
      <c r="L707" s="151"/>
      <c r="M707" s="156"/>
      <c r="T707" s="157"/>
      <c r="AT707" s="152" t="s">
        <v>139</v>
      </c>
      <c r="AU707" s="152" t="s">
        <v>94</v>
      </c>
      <c r="AV707" s="13" t="s">
        <v>94</v>
      </c>
      <c r="AW707" s="13" t="s">
        <v>45</v>
      </c>
      <c r="AX707" s="13" t="s">
        <v>84</v>
      </c>
      <c r="AY707" s="152" t="s">
        <v>128</v>
      </c>
    </row>
    <row r="708" spans="2:65" s="14" customFormat="1">
      <c r="B708" s="158"/>
      <c r="D708" s="145" t="s">
        <v>139</v>
      </c>
      <c r="E708" s="159" t="s">
        <v>47</v>
      </c>
      <c r="F708" s="160" t="s">
        <v>159</v>
      </c>
      <c r="H708" s="161">
        <v>27</v>
      </c>
      <c r="I708" s="162"/>
      <c r="L708" s="158"/>
      <c r="M708" s="163"/>
      <c r="T708" s="164"/>
      <c r="AT708" s="159" t="s">
        <v>139</v>
      </c>
      <c r="AU708" s="159" t="s">
        <v>94</v>
      </c>
      <c r="AV708" s="14" t="s">
        <v>135</v>
      </c>
      <c r="AW708" s="14" t="s">
        <v>45</v>
      </c>
      <c r="AX708" s="14" t="s">
        <v>22</v>
      </c>
      <c r="AY708" s="159" t="s">
        <v>128</v>
      </c>
    </row>
    <row r="709" spans="2:65" s="1" customFormat="1" ht="24.2" customHeight="1">
      <c r="B709" s="32"/>
      <c r="C709" s="127" t="s">
        <v>836</v>
      </c>
      <c r="D709" s="127" t="s">
        <v>130</v>
      </c>
      <c r="E709" s="128" t="s">
        <v>837</v>
      </c>
      <c r="F709" s="129" t="s">
        <v>838</v>
      </c>
      <c r="G709" s="130" t="s">
        <v>214</v>
      </c>
      <c r="H709" s="131">
        <v>1040</v>
      </c>
      <c r="I709" s="132"/>
      <c r="J709" s="133">
        <f>ROUND(I709*H709,2)</f>
        <v>0</v>
      </c>
      <c r="K709" s="129" t="s">
        <v>134</v>
      </c>
      <c r="L709" s="32"/>
      <c r="M709" s="134" t="s">
        <v>47</v>
      </c>
      <c r="N709" s="135" t="s">
        <v>55</v>
      </c>
      <c r="P709" s="136">
        <f>O709*H709</f>
        <v>0</v>
      </c>
      <c r="Q709" s="136">
        <v>0</v>
      </c>
      <c r="R709" s="136">
        <f>Q709*H709</f>
        <v>0</v>
      </c>
      <c r="S709" s="136">
        <v>0</v>
      </c>
      <c r="T709" s="137">
        <f>S709*H709</f>
        <v>0</v>
      </c>
      <c r="AR709" s="138" t="s">
        <v>22</v>
      </c>
      <c r="AT709" s="138" t="s">
        <v>130</v>
      </c>
      <c r="AU709" s="138" t="s">
        <v>94</v>
      </c>
      <c r="AY709" s="16" t="s">
        <v>128</v>
      </c>
      <c r="BE709" s="139">
        <f>IF(N709="základní",J709,0)</f>
        <v>0</v>
      </c>
      <c r="BF709" s="139">
        <f>IF(N709="snížená",J709,0)</f>
        <v>0</v>
      </c>
      <c r="BG709" s="139">
        <f>IF(N709="zákl. přenesená",J709,0)</f>
        <v>0</v>
      </c>
      <c r="BH709" s="139">
        <f>IF(N709="sníž. přenesená",J709,0)</f>
        <v>0</v>
      </c>
      <c r="BI709" s="139">
        <f>IF(N709="nulová",J709,0)</f>
        <v>0</v>
      </c>
      <c r="BJ709" s="16" t="s">
        <v>22</v>
      </c>
      <c r="BK709" s="139">
        <f>ROUND(I709*H709,2)</f>
        <v>0</v>
      </c>
      <c r="BL709" s="16" t="s">
        <v>22</v>
      </c>
      <c r="BM709" s="138" t="s">
        <v>839</v>
      </c>
    </row>
    <row r="710" spans="2:65" s="1" customFormat="1">
      <c r="B710" s="32"/>
      <c r="D710" s="140" t="s">
        <v>137</v>
      </c>
      <c r="F710" s="141" t="s">
        <v>840</v>
      </c>
      <c r="I710" s="142"/>
      <c r="L710" s="32"/>
      <c r="M710" s="143"/>
      <c r="T710" s="51"/>
      <c r="AT710" s="16" t="s">
        <v>137</v>
      </c>
      <c r="AU710" s="16" t="s">
        <v>94</v>
      </c>
    </row>
    <row r="711" spans="2:65" s="12" customFormat="1">
      <c r="B711" s="144"/>
      <c r="D711" s="145" t="s">
        <v>139</v>
      </c>
      <c r="E711" s="146" t="s">
        <v>47</v>
      </c>
      <c r="F711" s="147" t="s">
        <v>140</v>
      </c>
      <c r="H711" s="146" t="s">
        <v>47</v>
      </c>
      <c r="I711" s="148"/>
      <c r="L711" s="144"/>
      <c r="M711" s="149"/>
      <c r="T711" s="150"/>
      <c r="AT711" s="146" t="s">
        <v>139</v>
      </c>
      <c r="AU711" s="146" t="s">
        <v>94</v>
      </c>
      <c r="AV711" s="12" t="s">
        <v>22</v>
      </c>
      <c r="AW711" s="12" t="s">
        <v>45</v>
      </c>
      <c r="AX711" s="12" t="s">
        <v>84</v>
      </c>
      <c r="AY711" s="146" t="s">
        <v>128</v>
      </c>
    </row>
    <row r="712" spans="2:65" s="12" customFormat="1">
      <c r="B712" s="144"/>
      <c r="D712" s="145" t="s">
        <v>139</v>
      </c>
      <c r="E712" s="146" t="s">
        <v>47</v>
      </c>
      <c r="F712" s="147" t="s">
        <v>808</v>
      </c>
      <c r="H712" s="146" t="s">
        <v>47</v>
      </c>
      <c r="I712" s="148"/>
      <c r="L712" s="144"/>
      <c r="M712" s="149"/>
      <c r="T712" s="150"/>
      <c r="AT712" s="146" t="s">
        <v>139</v>
      </c>
      <c r="AU712" s="146" t="s">
        <v>94</v>
      </c>
      <c r="AV712" s="12" t="s">
        <v>22</v>
      </c>
      <c r="AW712" s="12" t="s">
        <v>45</v>
      </c>
      <c r="AX712" s="12" t="s">
        <v>84</v>
      </c>
      <c r="AY712" s="146" t="s">
        <v>128</v>
      </c>
    </row>
    <row r="713" spans="2:65" s="12" customFormat="1" ht="22.5">
      <c r="B713" s="144"/>
      <c r="D713" s="145" t="s">
        <v>139</v>
      </c>
      <c r="E713" s="146" t="s">
        <v>47</v>
      </c>
      <c r="F713" s="147" t="s">
        <v>841</v>
      </c>
      <c r="H713" s="146" t="s">
        <v>47</v>
      </c>
      <c r="I713" s="148"/>
      <c r="L713" s="144"/>
      <c r="M713" s="149"/>
      <c r="T713" s="150"/>
      <c r="AT713" s="146" t="s">
        <v>139</v>
      </c>
      <c r="AU713" s="146" t="s">
        <v>94</v>
      </c>
      <c r="AV713" s="12" t="s">
        <v>22</v>
      </c>
      <c r="AW713" s="12" t="s">
        <v>45</v>
      </c>
      <c r="AX713" s="12" t="s">
        <v>84</v>
      </c>
      <c r="AY713" s="146" t="s">
        <v>128</v>
      </c>
    </row>
    <row r="714" spans="2:65" s="13" customFormat="1">
      <c r="B714" s="151"/>
      <c r="D714" s="145" t="s">
        <v>139</v>
      </c>
      <c r="E714" s="152" t="s">
        <v>47</v>
      </c>
      <c r="F714" s="153" t="s">
        <v>842</v>
      </c>
      <c r="H714" s="154">
        <v>1030</v>
      </c>
      <c r="I714" s="155"/>
      <c r="L714" s="151"/>
      <c r="M714" s="156"/>
      <c r="T714" s="157"/>
      <c r="AT714" s="152" t="s">
        <v>139</v>
      </c>
      <c r="AU714" s="152" t="s">
        <v>94</v>
      </c>
      <c r="AV714" s="13" t="s">
        <v>94</v>
      </c>
      <c r="AW714" s="13" t="s">
        <v>45</v>
      </c>
      <c r="AX714" s="13" t="s">
        <v>84</v>
      </c>
      <c r="AY714" s="152" t="s">
        <v>128</v>
      </c>
    </row>
    <row r="715" spans="2:65" s="12" customFormat="1">
      <c r="B715" s="144"/>
      <c r="D715" s="145" t="s">
        <v>139</v>
      </c>
      <c r="E715" s="146" t="s">
        <v>47</v>
      </c>
      <c r="F715" s="147" t="s">
        <v>843</v>
      </c>
      <c r="H715" s="146" t="s">
        <v>47</v>
      </c>
      <c r="I715" s="148"/>
      <c r="L715" s="144"/>
      <c r="M715" s="149"/>
      <c r="T715" s="150"/>
      <c r="AT715" s="146" t="s">
        <v>139</v>
      </c>
      <c r="AU715" s="146" t="s">
        <v>94</v>
      </c>
      <c r="AV715" s="12" t="s">
        <v>22</v>
      </c>
      <c r="AW715" s="12" t="s">
        <v>45</v>
      </c>
      <c r="AX715" s="12" t="s">
        <v>84</v>
      </c>
      <c r="AY715" s="146" t="s">
        <v>128</v>
      </c>
    </row>
    <row r="716" spans="2:65" s="13" customFormat="1">
      <c r="B716" s="151"/>
      <c r="D716" s="145" t="s">
        <v>139</v>
      </c>
      <c r="E716" s="152" t="s">
        <v>47</v>
      </c>
      <c r="F716" s="153" t="s">
        <v>844</v>
      </c>
      <c r="H716" s="154">
        <v>10</v>
      </c>
      <c r="I716" s="155"/>
      <c r="L716" s="151"/>
      <c r="M716" s="156"/>
      <c r="T716" s="157"/>
      <c r="AT716" s="152" t="s">
        <v>139</v>
      </c>
      <c r="AU716" s="152" t="s">
        <v>94</v>
      </c>
      <c r="AV716" s="13" t="s">
        <v>94</v>
      </c>
      <c r="AW716" s="13" t="s">
        <v>45</v>
      </c>
      <c r="AX716" s="13" t="s">
        <v>84</v>
      </c>
      <c r="AY716" s="152" t="s">
        <v>128</v>
      </c>
    </row>
    <row r="717" spans="2:65" s="14" customFormat="1">
      <c r="B717" s="158"/>
      <c r="D717" s="145" t="s">
        <v>139</v>
      </c>
      <c r="E717" s="159" t="s">
        <v>47</v>
      </c>
      <c r="F717" s="160" t="s">
        <v>159</v>
      </c>
      <c r="H717" s="161">
        <v>1040</v>
      </c>
      <c r="I717" s="162"/>
      <c r="L717" s="158"/>
      <c r="M717" s="163"/>
      <c r="T717" s="164"/>
      <c r="AT717" s="159" t="s">
        <v>139</v>
      </c>
      <c r="AU717" s="159" t="s">
        <v>94</v>
      </c>
      <c r="AV717" s="14" t="s">
        <v>135</v>
      </c>
      <c r="AW717" s="14" t="s">
        <v>45</v>
      </c>
      <c r="AX717" s="14" t="s">
        <v>22</v>
      </c>
      <c r="AY717" s="159" t="s">
        <v>128</v>
      </c>
    </row>
    <row r="718" spans="2:65" s="1" customFormat="1" ht="21.75" customHeight="1">
      <c r="B718" s="32"/>
      <c r="C718" s="127" t="s">
        <v>845</v>
      </c>
      <c r="D718" s="127" t="s">
        <v>130</v>
      </c>
      <c r="E718" s="128" t="s">
        <v>846</v>
      </c>
      <c r="F718" s="129" t="s">
        <v>847</v>
      </c>
      <c r="G718" s="130" t="s">
        <v>693</v>
      </c>
      <c r="H718" s="131">
        <v>58</v>
      </c>
      <c r="I718" s="132"/>
      <c r="J718" s="133">
        <f>ROUND(I718*H718,2)</f>
        <v>0</v>
      </c>
      <c r="K718" s="129" t="s">
        <v>134</v>
      </c>
      <c r="L718" s="32"/>
      <c r="M718" s="134" t="s">
        <v>47</v>
      </c>
      <c r="N718" s="135" t="s">
        <v>55</v>
      </c>
      <c r="P718" s="136">
        <f>O718*H718</f>
        <v>0</v>
      </c>
      <c r="Q718" s="136">
        <v>0</v>
      </c>
      <c r="R718" s="136">
        <f>Q718*H718</f>
        <v>0</v>
      </c>
      <c r="S718" s="136">
        <v>0</v>
      </c>
      <c r="T718" s="137">
        <f>S718*H718</f>
        <v>0</v>
      </c>
      <c r="AR718" s="138" t="s">
        <v>22</v>
      </c>
      <c r="AT718" s="138" t="s">
        <v>130</v>
      </c>
      <c r="AU718" s="138" t="s">
        <v>94</v>
      </c>
      <c r="AY718" s="16" t="s">
        <v>128</v>
      </c>
      <c r="BE718" s="139">
        <f>IF(N718="základní",J718,0)</f>
        <v>0</v>
      </c>
      <c r="BF718" s="139">
        <f>IF(N718="snížená",J718,0)</f>
        <v>0</v>
      </c>
      <c r="BG718" s="139">
        <f>IF(N718="zákl. přenesená",J718,0)</f>
        <v>0</v>
      </c>
      <c r="BH718" s="139">
        <f>IF(N718="sníž. přenesená",J718,0)</f>
        <v>0</v>
      </c>
      <c r="BI718" s="139">
        <f>IF(N718="nulová",J718,0)</f>
        <v>0</v>
      </c>
      <c r="BJ718" s="16" t="s">
        <v>22</v>
      </c>
      <c r="BK718" s="139">
        <f>ROUND(I718*H718,2)</f>
        <v>0</v>
      </c>
      <c r="BL718" s="16" t="s">
        <v>22</v>
      </c>
      <c r="BM718" s="138" t="s">
        <v>848</v>
      </c>
    </row>
    <row r="719" spans="2:65" s="1" customFormat="1">
      <c r="B719" s="32"/>
      <c r="D719" s="140" t="s">
        <v>137</v>
      </c>
      <c r="F719" s="141" t="s">
        <v>849</v>
      </c>
      <c r="I719" s="142"/>
      <c r="L719" s="32"/>
      <c r="M719" s="143"/>
      <c r="T719" s="51"/>
      <c r="AT719" s="16" t="s">
        <v>137</v>
      </c>
      <c r="AU719" s="16" t="s">
        <v>94</v>
      </c>
    </row>
    <row r="720" spans="2:65" s="12" customFormat="1">
      <c r="B720" s="144"/>
      <c r="D720" s="145" t="s">
        <v>139</v>
      </c>
      <c r="E720" s="146" t="s">
        <v>47</v>
      </c>
      <c r="F720" s="147" t="s">
        <v>808</v>
      </c>
      <c r="H720" s="146" t="s">
        <v>47</v>
      </c>
      <c r="I720" s="148"/>
      <c r="L720" s="144"/>
      <c r="M720" s="149"/>
      <c r="T720" s="150"/>
      <c r="AT720" s="146" t="s">
        <v>139</v>
      </c>
      <c r="AU720" s="146" t="s">
        <v>94</v>
      </c>
      <c r="AV720" s="12" t="s">
        <v>22</v>
      </c>
      <c r="AW720" s="12" t="s">
        <v>45</v>
      </c>
      <c r="AX720" s="12" t="s">
        <v>84</v>
      </c>
      <c r="AY720" s="146" t="s">
        <v>128</v>
      </c>
    </row>
    <row r="721" spans="2:65" s="12" customFormat="1">
      <c r="B721" s="144"/>
      <c r="D721" s="145" t="s">
        <v>139</v>
      </c>
      <c r="E721" s="146" t="s">
        <v>47</v>
      </c>
      <c r="F721" s="147" t="s">
        <v>850</v>
      </c>
      <c r="H721" s="146" t="s">
        <v>47</v>
      </c>
      <c r="I721" s="148"/>
      <c r="L721" s="144"/>
      <c r="M721" s="149"/>
      <c r="T721" s="150"/>
      <c r="AT721" s="146" t="s">
        <v>139</v>
      </c>
      <c r="AU721" s="146" t="s">
        <v>94</v>
      </c>
      <c r="AV721" s="12" t="s">
        <v>22</v>
      </c>
      <c r="AW721" s="12" t="s">
        <v>45</v>
      </c>
      <c r="AX721" s="12" t="s">
        <v>84</v>
      </c>
      <c r="AY721" s="146" t="s">
        <v>128</v>
      </c>
    </row>
    <row r="722" spans="2:65" s="13" customFormat="1">
      <c r="B722" s="151"/>
      <c r="D722" s="145" t="s">
        <v>139</v>
      </c>
      <c r="E722" s="152" t="s">
        <v>47</v>
      </c>
      <c r="F722" s="153" t="s">
        <v>851</v>
      </c>
      <c r="H722" s="154">
        <v>56</v>
      </c>
      <c r="I722" s="155"/>
      <c r="L722" s="151"/>
      <c r="M722" s="156"/>
      <c r="T722" s="157"/>
      <c r="AT722" s="152" t="s">
        <v>139</v>
      </c>
      <c r="AU722" s="152" t="s">
        <v>94</v>
      </c>
      <c r="AV722" s="13" t="s">
        <v>94</v>
      </c>
      <c r="AW722" s="13" t="s">
        <v>45</v>
      </c>
      <c r="AX722" s="13" t="s">
        <v>84</v>
      </c>
      <c r="AY722" s="152" t="s">
        <v>128</v>
      </c>
    </row>
    <row r="723" spans="2:65" s="12" customFormat="1">
      <c r="B723" s="144"/>
      <c r="D723" s="145" t="s">
        <v>139</v>
      </c>
      <c r="E723" s="146" t="s">
        <v>47</v>
      </c>
      <c r="F723" s="147" t="s">
        <v>852</v>
      </c>
      <c r="H723" s="146" t="s">
        <v>47</v>
      </c>
      <c r="I723" s="148"/>
      <c r="L723" s="144"/>
      <c r="M723" s="149"/>
      <c r="T723" s="150"/>
      <c r="AT723" s="146" t="s">
        <v>139</v>
      </c>
      <c r="AU723" s="146" t="s">
        <v>94</v>
      </c>
      <c r="AV723" s="12" t="s">
        <v>22</v>
      </c>
      <c r="AW723" s="12" t="s">
        <v>45</v>
      </c>
      <c r="AX723" s="12" t="s">
        <v>84</v>
      </c>
      <c r="AY723" s="146" t="s">
        <v>128</v>
      </c>
    </row>
    <row r="724" spans="2:65" s="13" customFormat="1">
      <c r="B724" s="151"/>
      <c r="D724" s="145" t="s">
        <v>139</v>
      </c>
      <c r="E724" s="152" t="s">
        <v>47</v>
      </c>
      <c r="F724" s="153" t="s">
        <v>853</v>
      </c>
      <c r="H724" s="154">
        <v>2</v>
      </c>
      <c r="I724" s="155"/>
      <c r="L724" s="151"/>
      <c r="M724" s="156"/>
      <c r="T724" s="157"/>
      <c r="AT724" s="152" t="s">
        <v>139</v>
      </c>
      <c r="AU724" s="152" t="s">
        <v>94</v>
      </c>
      <c r="AV724" s="13" t="s">
        <v>94</v>
      </c>
      <c r="AW724" s="13" t="s">
        <v>45</v>
      </c>
      <c r="AX724" s="13" t="s">
        <v>84</v>
      </c>
      <c r="AY724" s="152" t="s">
        <v>128</v>
      </c>
    </row>
    <row r="725" spans="2:65" s="14" customFormat="1">
      <c r="B725" s="158"/>
      <c r="D725" s="145" t="s">
        <v>139</v>
      </c>
      <c r="E725" s="159" t="s">
        <v>47</v>
      </c>
      <c r="F725" s="160" t="s">
        <v>159</v>
      </c>
      <c r="H725" s="161">
        <v>58</v>
      </c>
      <c r="I725" s="162"/>
      <c r="L725" s="158"/>
      <c r="M725" s="163"/>
      <c r="T725" s="164"/>
      <c r="AT725" s="159" t="s">
        <v>139</v>
      </c>
      <c r="AU725" s="159" t="s">
        <v>94</v>
      </c>
      <c r="AV725" s="14" t="s">
        <v>135</v>
      </c>
      <c r="AW725" s="14" t="s">
        <v>45</v>
      </c>
      <c r="AX725" s="14" t="s">
        <v>22</v>
      </c>
      <c r="AY725" s="159" t="s">
        <v>128</v>
      </c>
    </row>
    <row r="726" spans="2:65" s="1" customFormat="1" ht="21.75" customHeight="1">
      <c r="B726" s="32"/>
      <c r="C726" s="127" t="s">
        <v>854</v>
      </c>
      <c r="D726" s="127" t="s">
        <v>130</v>
      </c>
      <c r="E726" s="128" t="s">
        <v>855</v>
      </c>
      <c r="F726" s="129" t="s">
        <v>856</v>
      </c>
      <c r="G726" s="130" t="s">
        <v>857</v>
      </c>
      <c r="H726" s="131">
        <v>7.22</v>
      </c>
      <c r="I726" s="132"/>
      <c r="J726" s="133">
        <f>ROUND(I726*H726,2)</f>
        <v>0</v>
      </c>
      <c r="K726" s="129" t="s">
        <v>134</v>
      </c>
      <c r="L726" s="32"/>
      <c r="M726" s="134" t="s">
        <v>47</v>
      </c>
      <c r="N726" s="135" t="s">
        <v>55</v>
      </c>
      <c r="P726" s="136">
        <f>O726*H726</f>
        <v>0</v>
      </c>
      <c r="Q726" s="136">
        <v>0</v>
      </c>
      <c r="R726" s="136">
        <f>Q726*H726</f>
        <v>0</v>
      </c>
      <c r="S726" s="136">
        <v>0</v>
      </c>
      <c r="T726" s="137">
        <f>S726*H726</f>
        <v>0</v>
      </c>
      <c r="AR726" s="138" t="s">
        <v>22</v>
      </c>
      <c r="AT726" s="138" t="s">
        <v>130</v>
      </c>
      <c r="AU726" s="138" t="s">
        <v>94</v>
      </c>
      <c r="AY726" s="16" t="s">
        <v>128</v>
      </c>
      <c r="BE726" s="139">
        <f>IF(N726="základní",J726,0)</f>
        <v>0</v>
      </c>
      <c r="BF726" s="139">
        <f>IF(N726="snížená",J726,0)</f>
        <v>0</v>
      </c>
      <c r="BG726" s="139">
        <f>IF(N726="zákl. přenesená",J726,0)</f>
        <v>0</v>
      </c>
      <c r="BH726" s="139">
        <f>IF(N726="sníž. přenesená",J726,0)</f>
        <v>0</v>
      </c>
      <c r="BI726" s="139">
        <f>IF(N726="nulová",J726,0)</f>
        <v>0</v>
      </c>
      <c r="BJ726" s="16" t="s">
        <v>22</v>
      </c>
      <c r="BK726" s="139">
        <f>ROUND(I726*H726,2)</f>
        <v>0</v>
      </c>
      <c r="BL726" s="16" t="s">
        <v>22</v>
      </c>
      <c r="BM726" s="138" t="s">
        <v>858</v>
      </c>
    </row>
    <row r="727" spans="2:65" s="1" customFormat="1">
      <c r="B727" s="32"/>
      <c r="D727" s="140" t="s">
        <v>137</v>
      </c>
      <c r="F727" s="141" t="s">
        <v>859</v>
      </c>
      <c r="I727" s="142"/>
      <c r="L727" s="32"/>
      <c r="M727" s="143"/>
      <c r="T727" s="51"/>
      <c r="AT727" s="16" t="s">
        <v>137</v>
      </c>
      <c r="AU727" s="16" t="s">
        <v>94</v>
      </c>
    </row>
    <row r="728" spans="2:65" s="12" customFormat="1">
      <c r="B728" s="144"/>
      <c r="D728" s="145" t="s">
        <v>139</v>
      </c>
      <c r="E728" s="146" t="s">
        <v>47</v>
      </c>
      <c r="F728" s="147" t="s">
        <v>140</v>
      </c>
      <c r="H728" s="146" t="s">
        <v>47</v>
      </c>
      <c r="I728" s="148"/>
      <c r="L728" s="144"/>
      <c r="M728" s="149"/>
      <c r="T728" s="150"/>
      <c r="AT728" s="146" t="s">
        <v>139</v>
      </c>
      <c r="AU728" s="146" t="s">
        <v>94</v>
      </c>
      <c r="AV728" s="12" t="s">
        <v>22</v>
      </c>
      <c r="AW728" s="12" t="s">
        <v>45</v>
      </c>
      <c r="AX728" s="12" t="s">
        <v>84</v>
      </c>
      <c r="AY728" s="146" t="s">
        <v>128</v>
      </c>
    </row>
    <row r="729" spans="2:65" s="12" customFormat="1">
      <c r="B729" s="144"/>
      <c r="D729" s="145" t="s">
        <v>139</v>
      </c>
      <c r="E729" s="146" t="s">
        <v>47</v>
      </c>
      <c r="F729" s="147" t="s">
        <v>808</v>
      </c>
      <c r="H729" s="146" t="s">
        <v>47</v>
      </c>
      <c r="I729" s="148"/>
      <c r="L729" s="144"/>
      <c r="M729" s="149"/>
      <c r="T729" s="150"/>
      <c r="AT729" s="146" t="s">
        <v>139</v>
      </c>
      <c r="AU729" s="146" t="s">
        <v>94</v>
      </c>
      <c r="AV729" s="12" t="s">
        <v>22</v>
      </c>
      <c r="AW729" s="12" t="s">
        <v>45</v>
      </c>
      <c r="AX729" s="12" t="s">
        <v>84</v>
      </c>
      <c r="AY729" s="146" t="s">
        <v>128</v>
      </c>
    </row>
    <row r="730" spans="2:65" s="12" customFormat="1" ht="22.5">
      <c r="B730" s="144"/>
      <c r="D730" s="145" t="s">
        <v>139</v>
      </c>
      <c r="E730" s="146" t="s">
        <v>47</v>
      </c>
      <c r="F730" s="147" t="s">
        <v>860</v>
      </c>
      <c r="H730" s="146" t="s">
        <v>47</v>
      </c>
      <c r="I730" s="148"/>
      <c r="L730" s="144"/>
      <c r="M730" s="149"/>
      <c r="T730" s="150"/>
      <c r="AT730" s="146" t="s">
        <v>139</v>
      </c>
      <c r="AU730" s="146" t="s">
        <v>94</v>
      </c>
      <c r="AV730" s="12" t="s">
        <v>22</v>
      </c>
      <c r="AW730" s="12" t="s">
        <v>45</v>
      </c>
      <c r="AX730" s="12" t="s">
        <v>84</v>
      </c>
      <c r="AY730" s="146" t="s">
        <v>128</v>
      </c>
    </row>
    <row r="731" spans="2:65" s="13" customFormat="1">
      <c r="B731" s="151"/>
      <c r="D731" s="145" t="s">
        <v>139</v>
      </c>
      <c r="E731" s="152" t="s">
        <v>47</v>
      </c>
      <c r="F731" s="153" t="s">
        <v>861</v>
      </c>
      <c r="H731" s="154">
        <v>7.21</v>
      </c>
      <c r="I731" s="155"/>
      <c r="L731" s="151"/>
      <c r="M731" s="156"/>
      <c r="T731" s="157"/>
      <c r="AT731" s="152" t="s">
        <v>139</v>
      </c>
      <c r="AU731" s="152" t="s">
        <v>94</v>
      </c>
      <c r="AV731" s="13" t="s">
        <v>94</v>
      </c>
      <c r="AW731" s="13" t="s">
        <v>45</v>
      </c>
      <c r="AX731" s="13" t="s">
        <v>84</v>
      </c>
      <c r="AY731" s="152" t="s">
        <v>128</v>
      </c>
    </row>
    <row r="732" spans="2:65" s="12" customFormat="1">
      <c r="B732" s="144"/>
      <c r="D732" s="145" t="s">
        <v>139</v>
      </c>
      <c r="E732" s="146" t="s">
        <v>47</v>
      </c>
      <c r="F732" s="147" t="s">
        <v>862</v>
      </c>
      <c r="H732" s="146" t="s">
        <v>47</v>
      </c>
      <c r="I732" s="148"/>
      <c r="L732" s="144"/>
      <c r="M732" s="149"/>
      <c r="T732" s="150"/>
      <c r="AT732" s="146" t="s">
        <v>139</v>
      </c>
      <c r="AU732" s="146" t="s">
        <v>94</v>
      </c>
      <c r="AV732" s="12" t="s">
        <v>22</v>
      </c>
      <c r="AW732" s="12" t="s">
        <v>45</v>
      </c>
      <c r="AX732" s="12" t="s">
        <v>84</v>
      </c>
      <c r="AY732" s="146" t="s">
        <v>128</v>
      </c>
    </row>
    <row r="733" spans="2:65" s="13" customFormat="1">
      <c r="B733" s="151"/>
      <c r="D733" s="145" t="s">
        <v>139</v>
      </c>
      <c r="E733" s="152" t="s">
        <v>47</v>
      </c>
      <c r="F733" s="153" t="s">
        <v>863</v>
      </c>
      <c r="H733" s="154">
        <v>0.01</v>
      </c>
      <c r="I733" s="155"/>
      <c r="L733" s="151"/>
      <c r="M733" s="156"/>
      <c r="T733" s="157"/>
      <c r="AT733" s="152" t="s">
        <v>139</v>
      </c>
      <c r="AU733" s="152" t="s">
        <v>94</v>
      </c>
      <c r="AV733" s="13" t="s">
        <v>94</v>
      </c>
      <c r="AW733" s="13" t="s">
        <v>45</v>
      </c>
      <c r="AX733" s="13" t="s">
        <v>84</v>
      </c>
      <c r="AY733" s="152" t="s">
        <v>128</v>
      </c>
    </row>
    <row r="734" spans="2:65" s="14" customFormat="1">
      <c r="B734" s="158"/>
      <c r="D734" s="145" t="s">
        <v>139</v>
      </c>
      <c r="E734" s="159" t="s">
        <v>47</v>
      </c>
      <c r="F734" s="160" t="s">
        <v>159</v>
      </c>
      <c r="H734" s="161">
        <v>7.22</v>
      </c>
      <c r="I734" s="162"/>
      <c r="L734" s="158"/>
      <c r="M734" s="163"/>
      <c r="T734" s="164"/>
      <c r="AT734" s="159" t="s">
        <v>139</v>
      </c>
      <c r="AU734" s="159" t="s">
        <v>94</v>
      </c>
      <c r="AV734" s="14" t="s">
        <v>135</v>
      </c>
      <c r="AW734" s="14" t="s">
        <v>45</v>
      </c>
      <c r="AX734" s="14" t="s">
        <v>22</v>
      </c>
      <c r="AY734" s="159" t="s">
        <v>128</v>
      </c>
    </row>
    <row r="735" spans="2:65" s="1" customFormat="1" ht="16.5" customHeight="1">
      <c r="B735" s="32"/>
      <c r="C735" s="165" t="s">
        <v>864</v>
      </c>
      <c r="D735" s="165" t="s">
        <v>316</v>
      </c>
      <c r="E735" s="166" t="s">
        <v>865</v>
      </c>
      <c r="F735" s="167" t="s">
        <v>866</v>
      </c>
      <c r="G735" s="168" t="s">
        <v>214</v>
      </c>
      <c r="H735" s="169">
        <v>10</v>
      </c>
      <c r="I735" s="170"/>
      <c r="J735" s="171">
        <f>ROUND(I735*H735,2)</f>
        <v>0</v>
      </c>
      <c r="K735" s="167" t="s">
        <v>722</v>
      </c>
      <c r="L735" s="172"/>
      <c r="M735" s="173" t="s">
        <v>47</v>
      </c>
      <c r="N735" s="174" t="s">
        <v>55</v>
      </c>
      <c r="P735" s="136">
        <f>O735*H735</f>
        <v>0</v>
      </c>
      <c r="Q735" s="136">
        <v>0</v>
      </c>
      <c r="R735" s="136">
        <f>Q735*H735</f>
        <v>0</v>
      </c>
      <c r="S735" s="136">
        <v>0</v>
      </c>
      <c r="T735" s="137">
        <f>S735*H735</f>
        <v>0</v>
      </c>
      <c r="AR735" s="138" t="s">
        <v>94</v>
      </c>
      <c r="AT735" s="138" t="s">
        <v>316</v>
      </c>
      <c r="AU735" s="138" t="s">
        <v>94</v>
      </c>
      <c r="AY735" s="16" t="s">
        <v>128</v>
      </c>
      <c r="BE735" s="139">
        <f>IF(N735="základní",J735,0)</f>
        <v>0</v>
      </c>
      <c r="BF735" s="139">
        <f>IF(N735="snížená",J735,0)</f>
        <v>0</v>
      </c>
      <c r="BG735" s="139">
        <f>IF(N735="zákl. přenesená",J735,0)</f>
        <v>0</v>
      </c>
      <c r="BH735" s="139">
        <f>IF(N735="sníž. přenesená",J735,0)</f>
        <v>0</v>
      </c>
      <c r="BI735" s="139">
        <f>IF(N735="nulová",J735,0)</f>
        <v>0</v>
      </c>
      <c r="BJ735" s="16" t="s">
        <v>22</v>
      </c>
      <c r="BK735" s="139">
        <f>ROUND(I735*H735,2)</f>
        <v>0</v>
      </c>
      <c r="BL735" s="16" t="s">
        <v>22</v>
      </c>
      <c r="BM735" s="138" t="s">
        <v>867</v>
      </c>
    </row>
    <row r="736" spans="2:65" s="12" customFormat="1">
      <c r="B736" s="144"/>
      <c r="D736" s="145" t="s">
        <v>139</v>
      </c>
      <c r="E736" s="146" t="s">
        <v>47</v>
      </c>
      <c r="F736" s="147" t="s">
        <v>140</v>
      </c>
      <c r="H736" s="146" t="s">
        <v>47</v>
      </c>
      <c r="I736" s="148"/>
      <c r="L736" s="144"/>
      <c r="M736" s="149"/>
      <c r="T736" s="150"/>
      <c r="AT736" s="146" t="s">
        <v>139</v>
      </c>
      <c r="AU736" s="146" t="s">
        <v>94</v>
      </c>
      <c r="AV736" s="12" t="s">
        <v>22</v>
      </c>
      <c r="AW736" s="12" t="s">
        <v>45</v>
      </c>
      <c r="AX736" s="12" t="s">
        <v>84</v>
      </c>
      <c r="AY736" s="146" t="s">
        <v>128</v>
      </c>
    </row>
    <row r="737" spans="2:65" s="12" customFormat="1">
      <c r="B737" s="144"/>
      <c r="D737" s="145" t="s">
        <v>139</v>
      </c>
      <c r="E737" s="146" t="s">
        <v>47</v>
      </c>
      <c r="F737" s="147" t="s">
        <v>808</v>
      </c>
      <c r="H737" s="146" t="s">
        <v>47</v>
      </c>
      <c r="I737" s="148"/>
      <c r="L737" s="144"/>
      <c r="M737" s="149"/>
      <c r="T737" s="150"/>
      <c r="AT737" s="146" t="s">
        <v>139</v>
      </c>
      <c r="AU737" s="146" t="s">
        <v>94</v>
      </c>
      <c r="AV737" s="12" t="s">
        <v>22</v>
      </c>
      <c r="AW737" s="12" t="s">
        <v>45</v>
      </c>
      <c r="AX737" s="12" t="s">
        <v>84</v>
      </c>
      <c r="AY737" s="146" t="s">
        <v>128</v>
      </c>
    </row>
    <row r="738" spans="2:65" s="12" customFormat="1" ht="22.5">
      <c r="B738" s="144"/>
      <c r="D738" s="145" t="s">
        <v>139</v>
      </c>
      <c r="E738" s="146" t="s">
        <v>47</v>
      </c>
      <c r="F738" s="147" t="s">
        <v>868</v>
      </c>
      <c r="H738" s="146" t="s">
        <v>47</v>
      </c>
      <c r="I738" s="148"/>
      <c r="L738" s="144"/>
      <c r="M738" s="149"/>
      <c r="T738" s="150"/>
      <c r="AT738" s="146" t="s">
        <v>139</v>
      </c>
      <c r="AU738" s="146" t="s">
        <v>94</v>
      </c>
      <c r="AV738" s="12" t="s">
        <v>22</v>
      </c>
      <c r="AW738" s="12" t="s">
        <v>45</v>
      </c>
      <c r="AX738" s="12" t="s">
        <v>84</v>
      </c>
      <c r="AY738" s="146" t="s">
        <v>128</v>
      </c>
    </row>
    <row r="739" spans="2:65" s="13" customFormat="1">
      <c r="B739" s="151"/>
      <c r="D739" s="145" t="s">
        <v>139</v>
      </c>
      <c r="E739" s="152" t="s">
        <v>47</v>
      </c>
      <c r="F739" s="153" t="s">
        <v>166</v>
      </c>
      <c r="H739" s="154">
        <v>5</v>
      </c>
      <c r="I739" s="155"/>
      <c r="L739" s="151"/>
      <c r="M739" s="156"/>
      <c r="T739" s="157"/>
      <c r="AT739" s="152" t="s">
        <v>139</v>
      </c>
      <c r="AU739" s="152" t="s">
        <v>94</v>
      </c>
      <c r="AV739" s="13" t="s">
        <v>94</v>
      </c>
      <c r="AW739" s="13" t="s">
        <v>45</v>
      </c>
      <c r="AX739" s="13" t="s">
        <v>84</v>
      </c>
      <c r="AY739" s="152" t="s">
        <v>128</v>
      </c>
    </row>
    <row r="740" spans="2:65" s="12" customFormat="1" ht="22.5">
      <c r="B740" s="144"/>
      <c r="D740" s="145" t="s">
        <v>139</v>
      </c>
      <c r="E740" s="146" t="s">
        <v>47</v>
      </c>
      <c r="F740" s="147" t="s">
        <v>869</v>
      </c>
      <c r="H740" s="146" t="s">
        <v>47</v>
      </c>
      <c r="I740" s="148"/>
      <c r="L740" s="144"/>
      <c r="M740" s="149"/>
      <c r="T740" s="150"/>
      <c r="AT740" s="146" t="s">
        <v>139</v>
      </c>
      <c r="AU740" s="146" t="s">
        <v>94</v>
      </c>
      <c r="AV740" s="12" t="s">
        <v>22</v>
      </c>
      <c r="AW740" s="12" t="s">
        <v>45</v>
      </c>
      <c r="AX740" s="12" t="s">
        <v>84</v>
      </c>
      <c r="AY740" s="146" t="s">
        <v>128</v>
      </c>
    </row>
    <row r="741" spans="2:65" s="13" customFormat="1">
      <c r="B741" s="151"/>
      <c r="D741" s="145" t="s">
        <v>139</v>
      </c>
      <c r="E741" s="152" t="s">
        <v>47</v>
      </c>
      <c r="F741" s="153" t="s">
        <v>166</v>
      </c>
      <c r="H741" s="154">
        <v>5</v>
      </c>
      <c r="I741" s="155"/>
      <c r="L741" s="151"/>
      <c r="M741" s="156"/>
      <c r="T741" s="157"/>
      <c r="AT741" s="152" t="s">
        <v>139</v>
      </c>
      <c r="AU741" s="152" t="s">
        <v>94</v>
      </c>
      <c r="AV741" s="13" t="s">
        <v>94</v>
      </c>
      <c r="AW741" s="13" t="s">
        <v>45</v>
      </c>
      <c r="AX741" s="13" t="s">
        <v>84</v>
      </c>
      <c r="AY741" s="152" t="s">
        <v>128</v>
      </c>
    </row>
    <row r="742" spans="2:65" s="14" customFormat="1">
      <c r="B742" s="158"/>
      <c r="D742" s="145" t="s">
        <v>139</v>
      </c>
      <c r="E742" s="159" t="s">
        <v>47</v>
      </c>
      <c r="F742" s="160" t="s">
        <v>159</v>
      </c>
      <c r="H742" s="161">
        <v>10</v>
      </c>
      <c r="I742" s="162"/>
      <c r="L742" s="158"/>
      <c r="M742" s="163"/>
      <c r="T742" s="164"/>
      <c r="AT742" s="159" t="s">
        <v>139</v>
      </c>
      <c r="AU742" s="159" t="s">
        <v>94</v>
      </c>
      <c r="AV742" s="14" t="s">
        <v>135</v>
      </c>
      <c r="AW742" s="14" t="s">
        <v>45</v>
      </c>
      <c r="AX742" s="14" t="s">
        <v>22</v>
      </c>
      <c r="AY742" s="159" t="s">
        <v>128</v>
      </c>
    </row>
    <row r="743" spans="2:65" s="1" customFormat="1" ht="24.2" customHeight="1">
      <c r="B743" s="32"/>
      <c r="C743" s="165" t="s">
        <v>870</v>
      </c>
      <c r="D743" s="165" t="s">
        <v>316</v>
      </c>
      <c r="E743" s="166" t="s">
        <v>871</v>
      </c>
      <c r="F743" s="167" t="s">
        <v>872</v>
      </c>
      <c r="G743" s="168" t="s">
        <v>214</v>
      </c>
      <c r="H743" s="169">
        <v>1030</v>
      </c>
      <c r="I743" s="170"/>
      <c r="J743" s="171">
        <f>ROUND(I743*H743,2)</f>
        <v>0</v>
      </c>
      <c r="K743" s="167" t="s">
        <v>722</v>
      </c>
      <c r="L743" s="172"/>
      <c r="M743" s="173" t="s">
        <v>47</v>
      </c>
      <c r="N743" s="174" t="s">
        <v>55</v>
      </c>
      <c r="P743" s="136">
        <f>O743*H743</f>
        <v>0</v>
      </c>
      <c r="Q743" s="136">
        <v>0</v>
      </c>
      <c r="R743" s="136">
        <f>Q743*H743</f>
        <v>0</v>
      </c>
      <c r="S743" s="136">
        <v>0</v>
      </c>
      <c r="T743" s="137">
        <f>S743*H743</f>
        <v>0</v>
      </c>
      <c r="AR743" s="138" t="s">
        <v>94</v>
      </c>
      <c r="AT743" s="138" t="s">
        <v>316</v>
      </c>
      <c r="AU743" s="138" t="s">
        <v>94</v>
      </c>
      <c r="AY743" s="16" t="s">
        <v>128</v>
      </c>
      <c r="BE743" s="139">
        <f>IF(N743="základní",J743,0)</f>
        <v>0</v>
      </c>
      <c r="BF743" s="139">
        <f>IF(N743="snížená",J743,0)</f>
        <v>0</v>
      </c>
      <c r="BG743" s="139">
        <f>IF(N743="zákl. přenesená",J743,0)</f>
        <v>0</v>
      </c>
      <c r="BH743" s="139">
        <f>IF(N743="sníž. přenesená",J743,0)</f>
        <v>0</v>
      </c>
      <c r="BI743" s="139">
        <f>IF(N743="nulová",J743,0)</f>
        <v>0</v>
      </c>
      <c r="BJ743" s="16" t="s">
        <v>22</v>
      </c>
      <c r="BK743" s="139">
        <f>ROUND(I743*H743,2)</f>
        <v>0</v>
      </c>
      <c r="BL743" s="16" t="s">
        <v>22</v>
      </c>
      <c r="BM743" s="138" t="s">
        <v>873</v>
      </c>
    </row>
    <row r="744" spans="2:65" s="12" customFormat="1">
      <c r="B744" s="144"/>
      <c r="D744" s="145" t="s">
        <v>139</v>
      </c>
      <c r="E744" s="146" t="s">
        <v>47</v>
      </c>
      <c r="F744" s="147" t="s">
        <v>140</v>
      </c>
      <c r="H744" s="146" t="s">
        <v>47</v>
      </c>
      <c r="I744" s="148"/>
      <c r="L744" s="144"/>
      <c r="M744" s="149"/>
      <c r="T744" s="150"/>
      <c r="AT744" s="146" t="s">
        <v>139</v>
      </c>
      <c r="AU744" s="146" t="s">
        <v>94</v>
      </c>
      <c r="AV744" s="12" t="s">
        <v>22</v>
      </c>
      <c r="AW744" s="12" t="s">
        <v>45</v>
      </c>
      <c r="AX744" s="12" t="s">
        <v>84</v>
      </c>
      <c r="AY744" s="146" t="s">
        <v>128</v>
      </c>
    </row>
    <row r="745" spans="2:65" s="12" customFormat="1">
      <c r="B745" s="144"/>
      <c r="D745" s="145" t="s">
        <v>139</v>
      </c>
      <c r="E745" s="146" t="s">
        <v>47</v>
      </c>
      <c r="F745" s="147" t="s">
        <v>808</v>
      </c>
      <c r="H745" s="146" t="s">
        <v>47</v>
      </c>
      <c r="I745" s="148"/>
      <c r="L745" s="144"/>
      <c r="M745" s="149"/>
      <c r="T745" s="150"/>
      <c r="AT745" s="146" t="s">
        <v>139</v>
      </c>
      <c r="AU745" s="146" t="s">
        <v>94</v>
      </c>
      <c r="AV745" s="12" t="s">
        <v>22</v>
      </c>
      <c r="AW745" s="12" t="s">
        <v>45</v>
      </c>
      <c r="AX745" s="12" t="s">
        <v>84</v>
      </c>
      <c r="AY745" s="146" t="s">
        <v>128</v>
      </c>
    </row>
    <row r="746" spans="2:65" s="12" customFormat="1" ht="22.5">
      <c r="B746" s="144"/>
      <c r="D746" s="145" t="s">
        <v>139</v>
      </c>
      <c r="E746" s="146" t="s">
        <v>47</v>
      </c>
      <c r="F746" s="147" t="s">
        <v>874</v>
      </c>
      <c r="H746" s="146" t="s">
        <v>47</v>
      </c>
      <c r="I746" s="148"/>
      <c r="L746" s="144"/>
      <c r="M746" s="149"/>
      <c r="T746" s="150"/>
      <c r="AT746" s="146" t="s">
        <v>139</v>
      </c>
      <c r="AU746" s="146" t="s">
        <v>94</v>
      </c>
      <c r="AV746" s="12" t="s">
        <v>22</v>
      </c>
      <c r="AW746" s="12" t="s">
        <v>45</v>
      </c>
      <c r="AX746" s="12" t="s">
        <v>84</v>
      </c>
      <c r="AY746" s="146" t="s">
        <v>128</v>
      </c>
    </row>
    <row r="747" spans="2:65" s="13" customFormat="1">
      <c r="B747" s="151"/>
      <c r="D747" s="145" t="s">
        <v>139</v>
      </c>
      <c r="E747" s="152" t="s">
        <v>47</v>
      </c>
      <c r="F747" s="153" t="s">
        <v>842</v>
      </c>
      <c r="H747" s="154">
        <v>1030</v>
      </c>
      <c r="I747" s="155"/>
      <c r="L747" s="151"/>
      <c r="M747" s="156"/>
      <c r="T747" s="157"/>
      <c r="AT747" s="152" t="s">
        <v>139</v>
      </c>
      <c r="AU747" s="152" t="s">
        <v>94</v>
      </c>
      <c r="AV747" s="13" t="s">
        <v>94</v>
      </c>
      <c r="AW747" s="13" t="s">
        <v>45</v>
      </c>
      <c r="AX747" s="13" t="s">
        <v>22</v>
      </c>
      <c r="AY747" s="152" t="s">
        <v>128</v>
      </c>
    </row>
    <row r="748" spans="2:65" s="1" customFormat="1" ht="24.2" customHeight="1">
      <c r="B748" s="32"/>
      <c r="C748" s="127" t="s">
        <v>875</v>
      </c>
      <c r="D748" s="127" t="s">
        <v>130</v>
      </c>
      <c r="E748" s="128" t="s">
        <v>876</v>
      </c>
      <c r="F748" s="129" t="s">
        <v>877</v>
      </c>
      <c r="G748" s="130" t="s">
        <v>693</v>
      </c>
      <c r="H748" s="131">
        <v>60</v>
      </c>
      <c r="I748" s="132"/>
      <c r="J748" s="133">
        <f>ROUND(I748*H748,2)</f>
        <v>0</v>
      </c>
      <c r="K748" s="129" t="s">
        <v>134</v>
      </c>
      <c r="L748" s="32"/>
      <c r="M748" s="134" t="s">
        <v>47</v>
      </c>
      <c r="N748" s="135" t="s">
        <v>55</v>
      </c>
      <c r="P748" s="136">
        <f>O748*H748</f>
        <v>0</v>
      </c>
      <c r="Q748" s="136">
        <v>0</v>
      </c>
      <c r="R748" s="136">
        <f>Q748*H748</f>
        <v>0</v>
      </c>
      <c r="S748" s="136">
        <v>0</v>
      </c>
      <c r="T748" s="137">
        <f>S748*H748</f>
        <v>0</v>
      </c>
      <c r="AR748" s="138" t="s">
        <v>22</v>
      </c>
      <c r="AT748" s="138" t="s">
        <v>130</v>
      </c>
      <c r="AU748" s="138" t="s">
        <v>94</v>
      </c>
      <c r="AY748" s="16" t="s">
        <v>128</v>
      </c>
      <c r="BE748" s="139">
        <f>IF(N748="základní",J748,0)</f>
        <v>0</v>
      </c>
      <c r="BF748" s="139">
        <f>IF(N748="snížená",J748,0)</f>
        <v>0</v>
      </c>
      <c r="BG748" s="139">
        <f>IF(N748="zákl. přenesená",J748,0)</f>
        <v>0</v>
      </c>
      <c r="BH748" s="139">
        <f>IF(N748="sníž. přenesená",J748,0)</f>
        <v>0</v>
      </c>
      <c r="BI748" s="139">
        <f>IF(N748="nulová",J748,0)</f>
        <v>0</v>
      </c>
      <c r="BJ748" s="16" t="s">
        <v>22</v>
      </c>
      <c r="BK748" s="139">
        <f>ROUND(I748*H748,2)</f>
        <v>0</v>
      </c>
      <c r="BL748" s="16" t="s">
        <v>22</v>
      </c>
      <c r="BM748" s="138" t="s">
        <v>878</v>
      </c>
    </row>
    <row r="749" spans="2:65" s="1" customFormat="1">
      <c r="B749" s="32"/>
      <c r="D749" s="140" t="s">
        <v>137</v>
      </c>
      <c r="F749" s="141" t="s">
        <v>879</v>
      </c>
      <c r="I749" s="142"/>
      <c r="L749" s="32"/>
      <c r="M749" s="143"/>
      <c r="T749" s="51"/>
      <c r="AT749" s="16" t="s">
        <v>137</v>
      </c>
      <c r="AU749" s="16" t="s">
        <v>94</v>
      </c>
    </row>
    <row r="750" spans="2:65" s="12" customFormat="1">
      <c r="B750" s="144"/>
      <c r="D750" s="145" t="s">
        <v>139</v>
      </c>
      <c r="E750" s="146" t="s">
        <v>47</v>
      </c>
      <c r="F750" s="147" t="s">
        <v>808</v>
      </c>
      <c r="H750" s="146" t="s">
        <v>47</v>
      </c>
      <c r="I750" s="148"/>
      <c r="L750" s="144"/>
      <c r="M750" s="149"/>
      <c r="T750" s="150"/>
      <c r="AT750" s="146" t="s">
        <v>139</v>
      </c>
      <c r="AU750" s="146" t="s">
        <v>94</v>
      </c>
      <c r="AV750" s="12" t="s">
        <v>22</v>
      </c>
      <c r="AW750" s="12" t="s">
        <v>45</v>
      </c>
      <c r="AX750" s="12" t="s">
        <v>84</v>
      </c>
      <c r="AY750" s="146" t="s">
        <v>128</v>
      </c>
    </row>
    <row r="751" spans="2:65" s="12" customFormat="1">
      <c r="B751" s="144"/>
      <c r="D751" s="145" t="s">
        <v>139</v>
      </c>
      <c r="E751" s="146" t="s">
        <v>47</v>
      </c>
      <c r="F751" s="147" t="s">
        <v>880</v>
      </c>
      <c r="H751" s="146" t="s">
        <v>47</v>
      </c>
      <c r="I751" s="148"/>
      <c r="L751" s="144"/>
      <c r="M751" s="149"/>
      <c r="T751" s="150"/>
      <c r="AT751" s="146" t="s">
        <v>139</v>
      </c>
      <c r="AU751" s="146" t="s">
        <v>94</v>
      </c>
      <c r="AV751" s="12" t="s">
        <v>22</v>
      </c>
      <c r="AW751" s="12" t="s">
        <v>45</v>
      </c>
      <c r="AX751" s="12" t="s">
        <v>84</v>
      </c>
      <c r="AY751" s="146" t="s">
        <v>128</v>
      </c>
    </row>
    <row r="752" spans="2:65" s="13" customFormat="1">
      <c r="B752" s="151"/>
      <c r="D752" s="145" t="s">
        <v>139</v>
      </c>
      <c r="E752" s="152" t="s">
        <v>47</v>
      </c>
      <c r="F752" s="153" t="s">
        <v>851</v>
      </c>
      <c r="H752" s="154">
        <v>56</v>
      </c>
      <c r="I752" s="155"/>
      <c r="L752" s="151"/>
      <c r="M752" s="156"/>
      <c r="T752" s="157"/>
      <c r="AT752" s="152" t="s">
        <v>139</v>
      </c>
      <c r="AU752" s="152" t="s">
        <v>94</v>
      </c>
      <c r="AV752" s="13" t="s">
        <v>94</v>
      </c>
      <c r="AW752" s="13" t="s">
        <v>45</v>
      </c>
      <c r="AX752" s="13" t="s">
        <v>84</v>
      </c>
      <c r="AY752" s="152" t="s">
        <v>128</v>
      </c>
    </row>
    <row r="753" spans="2:65" s="12" customFormat="1">
      <c r="B753" s="144"/>
      <c r="D753" s="145" t="s">
        <v>139</v>
      </c>
      <c r="E753" s="146" t="s">
        <v>47</v>
      </c>
      <c r="F753" s="147" t="s">
        <v>881</v>
      </c>
      <c r="H753" s="146" t="s">
        <v>47</v>
      </c>
      <c r="I753" s="148"/>
      <c r="L753" s="144"/>
      <c r="M753" s="149"/>
      <c r="T753" s="150"/>
      <c r="AT753" s="146" t="s">
        <v>139</v>
      </c>
      <c r="AU753" s="146" t="s">
        <v>94</v>
      </c>
      <c r="AV753" s="12" t="s">
        <v>22</v>
      </c>
      <c r="AW753" s="12" t="s">
        <v>45</v>
      </c>
      <c r="AX753" s="12" t="s">
        <v>84</v>
      </c>
      <c r="AY753" s="146" t="s">
        <v>128</v>
      </c>
    </row>
    <row r="754" spans="2:65" s="13" customFormat="1">
      <c r="B754" s="151"/>
      <c r="D754" s="145" t="s">
        <v>139</v>
      </c>
      <c r="E754" s="152" t="s">
        <v>47</v>
      </c>
      <c r="F754" s="153" t="s">
        <v>760</v>
      </c>
      <c r="H754" s="154">
        <v>4</v>
      </c>
      <c r="I754" s="155"/>
      <c r="L754" s="151"/>
      <c r="M754" s="156"/>
      <c r="T754" s="157"/>
      <c r="AT754" s="152" t="s">
        <v>139</v>
      </c>
      <c r="AU754" s="152" t="s">
        <v>94</v>
      </c>
      <c r="AV754" s="13" t="s">
        <v>94</v>
      </c>
      <c r="AW754" s="13" t="s">
        <v>45</v>
      </c>
      <c r="AX754" s="13" t="s">
        <v>84</v>
      </c>
      <c r="AY754" s="152" t="s">
        <v>128</v>
      </c>
    </row>
    <row r="755" spans="2:65" s="14" customFormat="1">
      <c r="B755" s="158"/>
      <c r="D755" s="145" t="s">
        <v>139</v>
      </c>
      <c r="E755" s="159" t="s">
        <v>47</v>
      </c>
      <c r="F755" s="160" t="s">
        <v>159</v>
      </c>
      <c r="H755" s="161">
        <v>60</v>
      </c>
      <c r="I755" s="162"/>
      <c r="L755" s="158"/>
      <c r="M755" s="163"/>
      <c r="T755" s="164"/>
      <c r="AT755" s="159" t="s">
        <v>139</v>
      </c>
      <c r="AU755" s="159" t="s">
        <v>94</v>
      </c>
      <c r="AV755" s="14" t="s">
        <v>135</v>
      </c>
      <c r="AW755" s="14" t="s">
        <v>45</v>
      </c>
      <c r="AX755" s="14" t="s">
        <v>22</v>
      </c>
      <c r="AY755" s="159" t="s">
        <v>128</v>
      </c>
    </row>
    <row r="756" spans="2:65" s="1" customFormat="1" ht="16.5" customHeight="1">
      <c r="B756" s="32"/>
      <c r="C756" s="165" t="s">
        <v>882</v>
      </c>
      <c r="D756" s="165" t="s">
        <v>316</v>
      </c>
      <c r="E756" s="166" t="s">
        <v>883</v>
      </c>
      <c r="F756" s="167" t="s">
        <v>884</v>
      </c>
      <c r="G756" s="168" t="s">
        <v>693</v>
      </c>
      <c r="H756" s="169">
        <v>4</v>
      </c>
      <c r="I756" s="170"/>
      <c r="J756" s="171">
        <f>ROUND(I756*H756,2)</f>
        <v>0</v>
      </c>
      <c r="K756" s="167" t="s">
        <v>722</v>
      </c>
      <c r="L756" s="172"/>
      <c r="M756" s="173" t="s">
        <v>47</v>
      </c>
      <c r="N756" s="174" t="s">
        <v>55</v>
      </c>
      <c r="P756" s="136">
        <f>O756*H756</f>
        <v>0</v>
      </c>
      <c r="Q756" s="136">
        <v>0</v>
      </c>
      <c r="R756" s="136">
        <f>Q756*H756</f>
        <v>0</v>
      </c>
      <c r="S756" s="136">
        <v>0</v>
      </c>
      <c r="T756" s="137">
        <f>S756*H756</f>
        <v>0</v>
      </c>
      <c r="AR756" s="138" t="s">
        <v>94</v>
      </c>
      <c r="AT756" s="138" t="s">
        <v>316</v>
      </c>
      <c r="AU756" s="138" t="s">
        <v>94</v>
      </c>
      <c r="AY756" s="16" t="s">
        <v>128</v>
      </c>
      <c r="BE756" s="139">
        <f>IF(N756="základní",J756,0)</f>
        <v>0</v>
      </c>
      <c r="BF756" s="139">
        <f>IF(N756="snížená",J756,0)</f>
        <v>0</v>
      </c>
      <c r="BG756" s="139">
        <f>IF(N756="zákl. přenesená",J756,0)</f>
        <v>0</v>
      </c>
      <c r="BH756" s="139">
        <f>IF(N756="sníž. přenesená",J756,0)</f>
        <v>0</v>
      </c>
      <c r="BI756" s="139">
        <f>IF(N756="nulová",J756,0)</f>
        <v>0</v>
      </c>
      <c r="BJ756" s="16" t="s">
        <v>22</v>
      </c>
      <c r="BK756" s="139">
        <f>ROUND(I756*H756,2)</f>
        <v>0</v>
      </c>
      <c r="BL756" s="16" t="s">
        <v>22</v>
      </c>
      <c r="BM756" s="138" t="s">
        <v>885</v>
      </c>
    </row>
    <row r="757" spans="2:65" s="12" customFormat="1">
      <c r="B757" s="144"/>
      <c r="D757" s="145" t="s">
        <v>139</v>
      </c>
      <c r="E757" s="146" t="s">
        <v>47</v>
      </c>
      <c r="F757" s="147" t="s">
        <v>808</v>
      </c>
      <c r="H757" s="146" t="s">
        <v>47</v>
      </c>
      <c r="I757" s="148"/>
      <c r="L757" s="144"/>
      <c r="M757" s="149"/>
      <c r="T757" s="150"/>
      <c r="AT757" s="146" t="s">
        <v>139</v>
      </c>
      <c r="AU757" s="146" t="s">
        <v>94</v>
      </c>
      <c r="AV757" s="12" t="s">
        <v>22</v>
      </c>
      <c r="AW757" s="12" t="s">
        <v>45</v>
      </c>
      <c r="AX757" s="12" t="s">
        <v>84</v>
      </c>
      <c r="AY757" s="146" t="s">
        <v>128</v>
      </c>
    </row>
    <row r="758" spans="2:65" s="12" customFormat="1">
      <c r="B758" s="144"/>
      <c r="D758" s="145" t="s">
        <v>139</v>
      </c>
      <c r="E758" s="146" t="s">
        <v>47</v>
      </c>
      <c r="F758" s="147" t="s">
        <v>881</v>
      </c>
      <c r="H758" s="146" t="s">
        <v>47</v>
      </c>
      <c r="I758" s="148"/>
      <c r="L758" s="144"/>
      <c r="M758" s="149"/>
      <c r="T758" s="150"/>
      <c r="AT758" s="146" t="s">
        <v>139</v>
      </c>
      <c r="AU758" s="146" t="s">
        <v>94</v>
      </c>
      <c r="AV758" s="12" t="s">
        <v>22</v>
      </c>
      <c r="AW758" s="12" t="s">
        <v>45</v>
      </c>
      <c r="AX758" s="12" t="s">
        <v>84</v>
      </c>
      <c r="AY758" s="146" t="s">
        <v>128</v>
      </c>
    </row>
    <row r="759" spans="2:65" s="13" customFormat="1">
      <c r="B759" s="151"/>
      <c r="D759" s="145" t="s">
        <v>139</v>
      </c>
      <c r="E759" s="152" t="s">
        <v>47</v>
      </c>
      <c r="F759" s="153" t="s">
        <v>760</v>
      </c>
      <c r="H759" s="154">
        <v>4</v>
      </c>
      <c r="I759" s="155"/>
      <c r="L759" s="151"/>
      <c r="M759" s="156"/>
      <c r="T759" s="157"/>
      <c r="AT759" s="152" t="s">
        <v>139</v>
      </c>
      <c r="AU759" s="152" t="s">
        <v>94</v>
      </c>
      <c r="AV759" s="13" t="s">
        <v>94</v>
      </c>
      <c r="AW759" s="13" t="s">
        <v>45</v>
      </c>
      <c r="AX759" s="13" t="s">
        <v>22</v>
      </c>
      <c r="AY759" s="152" t="s">
        <v>128</v>
      </c>
    </row>
    <row r="760" spans="2:65" s="1" customFormat="1" ht="21.75" customHeight="1">
      <c r="B760" s="32"/>
      <c r="C760" s="165" t="s">
        <v>32</v>
      </c>
      <c r="D760" s="165" t="s">
        <v>316</v>
      </c>
      <c r="E760" s="166" t="s">
        <v>886</v>
      </c>
      <c r="F760" s="167" t="s">
        <v>887</v>
      </c>
      <c r="G760" s="168" t="s">
        <v>693</v>
      </c>
      <c r="H760" s="169">
        <v>56</v>
      </c>
      <c r="I760" s="170"/>
      <c r="J760" s="171">
        <f>ROUND(I760*H760,2)</f>
        <v>0</v>
      </c>
      <c r="K760" s="167" t="s">
        <v>722</v>
      </c>
      <c r="L760" s="172"/>
      <c r="M760" s="173" t="s">
        <v>47</v>
      </c>
      <c r="N760" s="174" t="s">
        <v>55</v>
      </c>
      <c r="P760" s="136">
        <f>O760*H760</f>
        <v>0</v>
      </c>
      <c r="Q760" s="136">
        <v>0</v>
      </c>
      <c r="R760" s="136">
        <f>Q760*H760</f>
        <v>0</v>
      </c>
      <c r="S760" s="136">
        <v>0</v>
      </c>
      <c r="T760" s="137">
        <f>S760*H760</f>
        <v>0</v>
      </c>
      <c r="AR760" s="138" t="s">
        <v>94</v>
      </c>
      <c r="AT760" s="138" t="s">
        <v>316</v>
      </c>
      <c r="AU760" s="138" t="s">
        <v>94</v>
      </c>
      <c r="AY760" s="16" t="s">
        <v>128</v>
      </c>
      <c r="BE760" s="139">
        <f>IF(N760="základní",J760,0)</f>
        <v>0</v>
      </c>
      <c r="BF760" s="139">
        <f>IF(N760="snížená",J760,0)</f>
        <v>0</v>
      </c>
      <c r="BG760" s="139">
        <f>IF(N760="zákl. přenesená",J760,0)</f>
        <v>0</v>
      </c>
      <c r="BH760" s="139">
        <f>IF(N760="sníž. přenesená",J760,0)</f>
        <v>0</v>
      </c>
      <c r="BI760" s="139">
        <f>IF(N760="nulová",J760,0)</f>
        <v>0</v>
      </c>
      <c r="BJ760" s="16" t="s">
        <v>22</v>
      </c>
      <c r="BK760" s="139">
        <f>ROUND(I760*H760,2)</f>
        <v>0</v>
      </c>
      <c r="BL760" s="16" t="s">
        <v>22</v>
      </c>
      <c r="BM760" s="138" t="s">
        <v>888</v>
      </c>
    </row>
    <row r="761" spans="2:65" s="12" customFormat="1">
      <c r="B761" s="144"/>
      <c r="D761" s="145" t="s">
        <v>139</v>
      </c>
      <c r="E761" s="146" t="s">
        <v>47</v>
      </c>
      <c r="F761" s="147" t="s">
        <v>808</v>
      </c>
      <c r="H761" s="146" t="s">
        <v>47</v>
      </c>
      <c r="I761" s="148"/>
      <c r="L761" s="144"/>
      <c r="M761" s="149"/>
      <c r="T761" s="150"/>
      <c r="AT761" s="146" t="s">
        <v>139</v>
      </c>
      <c r="AU761" s="146" t="s">
        <v>94</v>
      </c>
      <c r="AV761" s="12" t="s">
        <v>22</v>
      </c>
      <c r="AW761" s="12" t="s">
        <v>45</v>
      </c>
      <c r="AX761" s="12" t="s">
        <v>84</v>
      </c>
      <c r="AY761" s="146" t="s">
        <v>128</v>
      </c>
    </row>
    <row r="762" spans="2:65" s="12" customFormat="1">
      <c r="B762" s="144"/>
      <c r="D762" s="145" t="s">
        <v>139</v>
      </c>
      <c r="E762" s="146" t="s">
        <v>47</v>
      </c>
      <c r="F762" s="147" t="s">
        <v>889</v>
      </c>
      <c r="H762" s="146" t="s">
        <v>47</v>
      </c>
      <c r="I762" s="148"/>
      <c r="L762" s="144"/>
      <c r="M762" s="149"/>
      <c r="T762" s="150"/>
      <c r="AT762" s="146" t="s">
        <v>139</v>
      </c>
      <c r="AU762" s="146" t="s">
        <v>94</v>
      </c>
      <c r="AV762" s="12" t="s">
        <v>22</v>
      </c>
      <c r="AW762" s="12" t="s">
        <v>45</v>
      </c>
      <c r="AX762" s="12" t="s">
        <v>84</v>
      </c>
      <c r="AY762" s="146" t="s">
        <v>128</v>
      </c>
    </row>
    <row r="763" spans="2:65" s="13" customFormat="1">
      <c r="B763" s="151"/>
      <c r="D763" s="145" t="s">
        <v>139</v>
      </c>
      <c r="E763" s="152" t="s">
        <v>47</v>
      </c>
      <c r="F763" s="153" t="s">
        <v>851</v>
      </c>
      <c r="H763" s="154">
        <v>56</v>
      </c>
      <c r="I763" s="155"/>
      <c r="L763" s="151"/>
      <c r="M763" s="156"/>
      <c r="T763" s="157"/>
      <c r="AT763" s="152" t="s">
        <v>139</v>
      </c>
      <c r="AU763" s="152" t="s">
        <v>94</v>
      </c>
      <c r="AV763" s="13" t="s">
        <v>94</v>
      </c>
      <c r="AW763" s="13" t="s">
        <v>45</v>
      </c>
      <c r="AX763" s="13" t="s">
        <v>22</v>
      </c>
      <c r="AY763" s="152" t="s">
        <v>128</v>
      </c>
    </row>
    <row r="764" spans="2:65" s="1" customFormat="1" ht="24.2" customHeight="1">
      <c r="B764" s="32"/>
      <c r="C764" s="127" t="s">
        <v>890</v>
      </c>
      <c r="D764" s="127" t="s">
        <v>130</v>
      </c>
      <c r="E764" s="128" t="s">
        <v>891</v>
      </c>
      <c r="F764" s="129" t="s">
        <v>892</v>
      </c>
      <c r="G764" s="130" t="s">
        <v>693</v>
      </c>
      <c r="H764" s="131">
        <v>4</v>
      </c>
      <c r="I764" s="132"/>
      <c r="J764" s="133">
        <f>ROUND(I764*H764,2)</f>
        <v>0</v>
      </c>
      <c r="K764" s="129" t="s">
        <v>134</v>
      </c>
      <c r="L764" s="32"/>
      <c r="M764" s="134" t="s">
        <v>47</v>
      </c>
      <c r="N764" s="135" t="s">
        <v>55</v>
      </c>
      <c r="P764" s="136">
        <f>O764*H764</f>
        <v>0</v>
      </c>
      <c r="Q764" s="136">
        <v>0</v>
      </c>
      <c r="R764" s="136">
        <f>Q764*H764</f>
        <v>0</v>
      </c>
      <c r="S764" s="136">
        <v>0</v>
      </c>
      <c r="T764" s="137">
        <f>S764*H764</f>
        <v>0</v>
      </c>
      <c r="AR764" s="138" t="s">
        <v>22</v>
      </c>
      <c r="AT764" s="138" t="s">
        <v>130</v>
      </c>
      <c r="AU764" s="138" t="s">
        <v>94</v>
      </c>
      <c r="AY764" s="16" t="s">
        <v>128</v>
      </c>
      <c r="BE764" s="139">
        <f>IF(N764="základní",J764,0)</f>
        <v>0</v>
      </c>
      <c r="BF764" s="139">
        <f>IF(N764="snížená",J764,0)</f>
        <v>0</v>
      </c>
      <c r="BG764" s="139">
        <f>IF(N764="zákl. přenesená",J764,0)</f>
        <v>0</v>
      </c>
      <c r="BH764" s="139">
        <f>IF(N764="sníž. přenesená",J764,0)</f>
        <v>0</v>
      </c>
      <c r="BI764" s="139">
        <f>IF(N764="nulová",J764,0)</f>
        <v>0</v>
      </c>
      <c r="BJ764" s="16" t="s">
        <v>22</v>
      </c>
      <c r="BK764" s="139">
        <f>ROUND(I764*H764,2)</f>
        <v>0</v>
      </c>
      <c r="BL764" s="16" t="s">
        <v>22</v>
      </c>
      <c r="BM764" s="138" t="s">
        <v>893</v>
      </c>
    </row>
    <row r="765" spans="2:65" s="1" customFormat="1">
      <c r="B765" s="32"/>
      <c r="D765" s="140" t="s">
        <v>137</v>
      </c>
      <c r="F765" s="141" t="s">
        <v>894</v>
      </c>
      <c r="I765" s="142"/>
      <c r="L765" s="32"/>
      <c r="M765" s="143"/>
      <c r="T765" s="51"/>
      <c r="AT765" s="16" t="s">
        <v>137</v>
      </c>
      <c r="AU765" s="16" t="s">
        <v>94</v>
      </c>
    </row>
    <row r="766" spans="2:65" s="12" customFormat="1">
      <c r="B766" s="144"/>
      <c r="D766" s="145" t="s">
        <v>139</v>
      </c>
      <c r="E766" s="146" t="s">
        <v>47</v>
      </c>
      <c r="F766" s="147" t="s">
        <v>140</v>
      </c>
      <c r="H766" s="146" t="s">
        <v>47</v>
      </c>
      <c r="I766" s="148"/>
      <c r="L766" s="144"/>
      <c r="M766" s="149"/>
      <c r="T766" s="150"/>
      <c r="AT766" s="146" t="s">
        <v>139</v>
      </c>
      <c r="AU766" s="146" t="s">
        <v>94</v>
      </c>
      <c r="AV766" s="12" t="s">
        <v>22</v>
      </c>
      <c r="AW766" s="12" t="s">
        <v>45</v>
      </c>
      <c r="AX766" s="12" t="s">
        <v>84</v>
      </c>
      <c r="AY766" s="146" t="s">
        <v>128</v>
      </c>
    </row>
    <row r="767" spans="2:65" s="12" customFormat="1">
      <c r="B767" s="144"/>
      <c r="D767" s="145" t="s">
        <v>139</v>
      </c>
      <c r="E767" s="146" t="s">
        <v>47</v>
      </c>
      <c r="F767" s="147" t="s">
        <v>808</v>
      </c>
      <c r="H767" s="146" t="s">
        <v>47</v>
      </c>
      <c r="I767" s="148"/>
      <c r="L767" s="144"/>
      <c r="M767" s="149"/>
      <c r="T767" s="150"/>
      <c r="AT767" s="146" t="s">
        <v>139</v>
      </c>
      <c r="AU767" s="146" t="s">
        <v>94</v>
      </c>
      <c r="AV767" s="12" t="s">
        <v>22</v>
      </c>
      <c r="AW767" s="12" t="s">
        <v>45</v>
      </c>
      <c r="AX767" s="12" t="s">
        <v>84</v>
      </c>
      <c r="AY767" s="146" t="s">
        <v>128</v>
      </c>
    </row>
    <row r="768" spans="2:65" s="12" customFormat="1">
      <c r="B768" s="144"/>
      <c r="D768" s="145" t="s">
        <v>139</v>
      </c>
      <c r="E768" s="146" t="s">
        <v>47</v>
      </c>
      <c r="F768" s="147" t="s">
        <v>895</v>
      </c>
      <c r="H768" s="146" t="s">
        <v>47</v>
      </c>
      <c r="I768" s="148"/>
      <c r="L768" s="144"/>
      <c r="M768" s="149"/>
      <c r="T768" s="150"/>
      <c r="AT768" s="146" t="s">
        <v>139</v>
      </c>
      <c r="AU768" s="146" t="s">
        <v>94</v>
      </c>
      <c r="AV768" s="12" t="s">
        <v>22</v>
      </c>
      <c r="AW768" s="12" t="s">
        <v>45</v>
      </c>
      <c r="AX768" s="12" t="s">
        <v>84</v>
      </c>
      <c r="AY768" s="146" t="s">
        <v>128</v>
      </c>
    </row>
    <row r="769" spans="2:65" s="13" customFormat="1">
      <c r="B769" s="151"/>
      <c r="D769" s="145" t="s">
        <v>139</v>
      </c>
      <c r="E769" s="152" t="s">
        <v>47</v>
      </c>
      <c r="F769" s="153" t="s">
        <v>135</v>
      </c>
      <c r="H769" s="154">
        <v>4</v>
      </c>
      <c r="I769" s="155"/>
      <c r="L769" s="151"/>
      <c r="M769" s="156"/>
      <c r="T769" s="157"/>
      <c r="AT769" s="152" t="s">
        <v>139</v>
      </c>
      <c r="AU769" s="152" t="s">
        <v>94</v>
      </c>
      <c r="AV769" s="13" t="s">
        <v>94</v>
      </c>
      <c r="AW769" s="13" t="s">
        <v>45</v>
      </c>
      <c r="AX769" s="13" t="s">
        <v>22</v>
      </c>
      <c r="AY769" s="152" t="s">
        <v>128</v>
      </c>
    </row>
    <row r="770" spans="2:65" s="1" customFormat="1" ht="37.9" customHeight="1">
      <c r="B770" s="32"/>
      <c r="C770" s="165" t="s">
        <v>896</v>
      </c>
      <c r="D770" s="165" t="s">
        <v>316</v>
      </c>
      <c r="E770" s="166" t="s">
        <v>897</v>
      </c>
      <c r="F770" s="167" t="s">
        <v>898</v>
      </c>
      <c r="G770" s="168" t="s">
        <v>693</v>
      </c>
      <c r="H770" s="169">
        <v>4</v>
      </c>
      <c r="I770" s="170"/>
      <c r="J770" s="171">
        <f>ROUND(I770*H770,2)</f>
        <v>0</v>
      </c>
      <c r="K770" s="167" t="s">
        <v>722</v>
      </c>
      <c r="L770" s="172"/>
      <c r="M770" s="173" t="s">
        <v>47</v>
      </c>
      <c r="N770" s="174" t="s">
        <v>55</v>
      </c>
      <c r="P770" s="136">
        <f>O770*H770</f>
        <v>0</v>
      </c>
      <c r="Q770" s="136">
        <v>3.9E-2</v>
      </c>
      <c r="R770" s="136">
        <f>Q770*H770</f>
        <v>0.156</v>
      </c>
      <c r="S770" s="136">
        <v>0</v>
      </c>
      <c r="T770" s="137">
        <f>S770*H770</f>
        <v>0</v>
      </c>
      <c r="AR770" s="138" t="s">
        <v>94</v>
      </c>
      <c r="AT770" s="138" t="s">
        <v>316</v>
      </c>
      <c r="AU770" s="138" t="s">
        <v>94</v>
      </c>
      <c r="AY770" s="16" t="s">
        <v>128</v>
      </c>
      <c r="BE770" s="139">
        <f>IF(N770="základní",J770,0)</f>
        <v>0</v>
      </c>
      <c r="BF770" s="139">
        <f>IF(N770="snížená",J770,0)</f>
        <v>0</v>
      </c>
      <c r="BG770" s="139">
        <f>IF(N770="zákl. přenesená",J770,0)</f>
        <v>0</v>
      </c>
      <c r="BH770" s="139">
        <f>IF(N770="sníž. přenesená",J770,0)</f>
        <v>0</v>
      </c>
      <c r="BI770" s="139">
        <f>IF(N770="nulová",J770,0)</f>
        <v>0</v>
      </c>
      <c r="BJ770" s="16" t="s">
        <v>22</v>
      </c>
      <c r="BK770" s="139">
        <f>ROUND(I770*H770,2)</f>
        <v>0</v>
      </c>
      <c r="BL770" s="16" t="s">
        <v>22</v>
      </c>
      <c r="BM770" s="138" t="s">
        <v>899</v>
      </c>
    </row>
    <row r="771" spans="2:65" s="12" customFormat="1">
      <c r="B771" s="144"/>
      <c r="D771" s="145" t="s">
        <v>139</v>
      </c>
      <c r="E771" s="146" t="s">
        <v>47</v>
      </c>
      <c r="F771" s="147" t="s">
        <v>140</v>
      </c>
      <c r="H771" s="146" t="s">
        <v>47</v>
      </c>
      <c r="I771" s="148"/>
      <c r="L771" s="144"/>
      <c r="M771" s="149"/>
      <c r="T771" s="150"/>
      <c r="AT771" s="146" t="s">
        <v>139</v>
      </c>
      <c r="AU771" s="146" t="s">
        <v>94</v>
      </c>
      <c r="AV771" s="12" t="s">
        <v>22</v>
      </c>
      <c r="AW771" s="12" t="s">
        <v>45</v>
      </c>
      <c r="AX771" s="12" t="s">
        <v>84</v>
      </c>
      <c r="AY771" s="146" t="s">
        <v>128</v>
      </c>
    </row>
    <row r="772" spans="2:65" s="12" customFormat="1">
      <c r="B772" s="144"/>
      <c r="D772" s="145" t="s">
        <v>139</v>
      </c>
      <c r="E772" s="146" t="s">
        <v>47</v>
      </c>
      <c r="F772" s="147" t="s">
        <v>808</v>
      </c>
      <c r="H772" s="146" t="s">
        <v>47</v>
      </c>
      <c r="I772" s="148"/>
      <c r="L772" s="144"/>
      <c r="M772" s="149"/>
      <c r="T772" s="150"/>
      <c r="AT772" s="146" t="s">
        <v>139</v>
      </c>
      <c r="AU772" s="146" t="s">
        <v>94</v>
      </c>
      <c r="AV772" s="12" t="s">
        <v>22</v>
      </c>
      <c r="AW772" s="12" t="s">
        <v>45</v>
      </c>
      <c r="AX772" s="12" t="s">
        <v>84</v>
      </c>
      <c r="AY772" s="146" t="s">
        <v>128</v>
      </c>
    </row>
    <row r="773" spans="2:65" s="12" customFormat="1">
      <c r="B773" s="144"/>
      <c r="D773" s="145" t="s">
        <v>139</v>
      </c>
      <c r="E773" s="146" t="s">
        <v>47</v>
      </c>
      <c r="F773" s="147" t="s">
        <v>895</v>
      </c>
      <c r="H773" s="146" t="s">
        <v>47</v>
      </c>
      <c r="I773" s="148"/>
      <c r="L773" s="144"/>
      <c r="M773" s="149"/>
      <c r="T773" s="150"/>
      <c r="AT773" s="146" t="s">
        <v>139</v>
      </c>
      <c r="AU773" s="146" t="s">
        <v>94</v>
      </c>
      <c r="AV773" s="12" t="s">
        <v>22</v>
      </c>
      <c r="AW773" s="12" t="s">
        <v>45</v>
      </c>
      <c r="AX773" s="12" t="s">
        <v>84</v>
      </c>
      <c r="AY773" s="146" t="s">
        <v>128</v>
      </c>
    </row>
    <row r="774" spans="2:65" s="13" customFormat="1">
      <c r="B774" s="151"/>
      <c r="D774" s="145" t="s">
        <v>139</v>
      </c>
      <c r="E774" s="152" t="s">
        <v>47</v>
      </c>
      <c r="F774" s="153" t="s">
        <v>135</v>
      </c>
      <c r="H774" s="154">
        <v>4</v>
      </c>
      <c r="I774" s="155"/>
      <c r="L774" s="151"/>
      <c r="M774" s="156"/>
      <c r="T774" s="157"/>
      <c r="AT774" s="152" t="s">
        <v>139</v>
      </c>
      <c r="AU774" s="152" t="s">
        <v>94</v>
      </c>
      <c r="AV774" s="13" t="s">
        <v>94</v>
      </c>
      <c r="AW774" s="13" t="s">
        <v>45</v>
      </c>
      <c r="AX774" s="13" t="s">
        <v>22</v>
      </c>
      <c r="AY774" s="152" t="s">
        <v>128</v>
      </c>
    </row>
    <row r="775" spans="2:65" s="11" customFormat="1" ht="22.9" customHeight="1">
      <c r="B775" s="115"/>
      <c r="D775" s="116" t="s">
        <v>83</v>
      </c>
      <c r="E775" s="125" t="s">
        <v>327</v>
      </c>
      <c r="F775" s="125" t="s">
        <v>328</v>
      </c>
      <c r="I775" s="118"/>
      <c r="J775" s="126">
        <f>BK775</f>
        <v>0</v>
      </c>
      <c r="L775" s="115"/>
      <c r="M775" s="120"/>
      <c r="P775" s="121">
        <f>SUM(P776:P947)</f>
        <v>0</v>
      </c>
      <c r="R775" s="121">
        <f>SUM(R776:R947)</f>
        <v>133.68701260000003</v>
      </c>
      <c r="T775" s="122">
        <f>SUM(T776:T947)</f>
        <v>0.52800000000000002</v>
      </c>
      <c r="AR775" s="116" t="s">
        <v>150</v>
      </c>
      <c r="AT775" s="123" t="s">
        <v>83</v>
      </c>
      <c r="AU775" s="123" t="s">
        <v>22</v>
      </c>
      <c r="AY775" s="116" t="s">
        <v>128</v>
      </c>
      <c r="BK775" s="124">
        <f>SUM(BK776:BK947)</f>
        <v>0</v>
      </c>
    </row>
    <row r="776" spans="2:65" s="1" customFormat="1" ht="24.2" customHeight="1">
      <c r="B776" s="32"/>
      <c r="C776" s="127" t="s">
        <v>900</v>
      </c>
      <c r="D776" s="127" t="s">
        <v>130</v>
      </c>
      <c r="E776" s="128" t="s">
        <v>901</v>
      </c>
      <c r="F776" s="129" t="s">
        <v>902</v>
      </c>
      <c r="G776" s="130" t="s">
        <v>857</v>
      </c>
      <c r="H776" s="131">
        <v>0.438</v>
      </c>
      <c r="I776" s="132"/>
      <c r="J776" s="133">
        <f>ROUND(I776*H776,2)</f>
        <v>0</v>
      </c>
      <c r="K776" s="129" t="s">
        <v>134</v>
      </c>
      <c r="L776" s="32"/>
      <c r="M776" s="134" t="s">
        <v>47</v>
      </c>
      <c r="N776" s="135" t="s">
        <v>55</v>
      </c>
      <c r="P776" s="136">
        <f>O776*H776</f>
        <v>0</v>
      </c>
      <c r="Q776" s="136">
        <v>8.8000000000000005E-3</v>
      </c>
      <c r="R776" s="136">
        <f>Q776*H776</f>
        <v>3.8544000000000004E-3</v>
      </c>
      <c r="S776" s="136">
        <v>0</v>
      </c>
      <c r="T776" s="137">
        <f>S776*H776</f>
        <v>0</v>
      </c>
      <c r="AR776" s="138" t="s">
        <v>22</v>
      </c>
      <c r="AT776" s="138" t="s">
        <v>130</v>
      </c>
      <c r="AU776" s="138" t="s">
        <v>94</v>
      </c>
      <c r="AY776" s="16" t="s">
        <v>128</v>
      </c>
      <c r="BE776" s="139">
        <f>IF(N776="základní",J776,0)</f>
        <v>0</v>
      </c>
      <c r="BF776" s="139">
        <f>IF(N776="snížená",J776,0)</f>
        <v>0</v>
      </c>
      <c r="BG776" s="139">
        <f>IF(N776="zákl. přenesená",J776,0)</f>
        <v>0</v>
      </c>
      <c r="BH776" s="139">
        <f>IF(N776="sníž. přenesená",J776,0)</f>
        <v>0</v>
      </c>
      <c r="BI776" s="139">
        <f>IF(N776="nulová",J776,0)</f>
        <v>0</v>
      </c>
      <c r="BJ776" s="16" t="s">
        <v>22</v>
      </c>
      <c r="BK776" s="139">
        <f>ROUND(I776*H776,2)</f>
        <v>0</v>
      </c>
      <c r="BL776" s="16" t="s">
        <v>22</v>
      </c>
      <c r="BM776" s="138" t="s">
        <v>903</v>
      </c>
    </row>
    <row r="777" spans="2:65" s="1" customFormat="1">
      <c r="B777" s="32"/>
      <c r="D777" s="140" t="s">
        <v>137</v>
      </c>
      <c r="F777" s="141" t="s">
        <v>904</v>
      </c>
      <c r="I777" s="142"/>
      <c r="L777" s="32"/>
      <c r="M777" s="143"/>
      <c r="T777" s="51"/>
      <c r="AT777" s="16" t="s">
        <v>137</v>
      </c>
      <c r="AU777" s="16" t="s">
        <v>94</v>
      </c>
    </row>
    <row r="778" spans="2:65" s="12" customFormat="1">
      <c r="B778" s="144"/>
      <c r="D778" s="145" t="s">
        <v>139</v>
      </c>
      <c r="E778" s="146" t="s">
        <v>47</v>
      </c>
      <c r="F778" s="147" t="s">
        <v>140</v>
      </c>
      <c r="H778" s="146" t="s">
        <v>47</v>
      </c>
      <c r="I778" s="148"/>
      <c r="L778" s="144"/>
      <c r="M778" s="149"/>
      <c r="T778" s="150"/>
      <c r="AT778" s="146" t="s">
        <v>139</v>
      </c>
      <c r="AU778" s="146" t="s">
        <v>94</v>
      </c>
      <c r="AV778" s="12" t="s">
        <v>22</v>
      </c>
      <c r="AW778" s="12" t="s">
        <v>45</v>
      </c>
      <c r="AX778" s="12" t="s">
        <v>84</v>
      </c>
      <c r="AY778" s="146" t="s">
        <v>128</v>
      </c>
    </row>
    <row r="779" spans="2:65" s="12" customFormat="1">
      <c r="B779" s="144"/>
      <c r="D779" s="145" t="s">
        <v>139</v>
      </c>
      <c r="E779" s="146" t="s">
        <v>47</v>
      </c>
      <c r="F779" s="147" t="s">
        <v>905</v>
      </c>
      <c r="H779" s="146" t="s">
        <v>47</v>
      </c>
      <c r="I779" s="148"/>
      <c r="L779" s="144"/>
      <c r="M779" s="149"/>
      <c r="T779" s="150"/>
      <c r="AT779" s="146" t="s">
        <v>139</v>
      </c>
      <c r="AU779" s="146" t="s">
        <v>94</v>
      </c>
      <c r="AV779" s="12" t="s">
        <v>22</v>
      </c>
      <c r="AW779" s="12" t="s">
        <v>45</v>
      </c>
      <c r="AX779" s="12" t="s">
        <v>84</v>
      </c>
      <c r="AY779" s="146" t="s">
        <v>128</v>
      </c>
    </row>
    <row r="780" spans="2:65" s="13" customFormat="1">
      <c r="B780" s="151"/>
      <c r="D780" s="145" t="s">
        <v>139</v>
      </c>
      <c r="E780" s="152" t="s">
        <v>47</v>
      </c>
      <c r="F780" s="153" t="s">
        <v>906</v>
      </c>
      <c r="H780" s="154">
        <v>0.35499999999999998</v>
      </c>
      <c r="I780" s="155"/>
      <c r="L780" s="151"/>
      <c r="M780" s="156"/>
      <c r="T780" s="157"/>
      <c r="AT780" s="152" t="s">
        <v>139</v>
      </c>
      <c r="AU780" s="152" t="s">
        <v>94</v>
      </c>
      <c r="AV780" s="13" t="s">
        <v>94</v>
      </c>
      <c r="AW780" s="13" t="s">
        <v>45</v>
      </c>
      <c r="AX780" s="13" t="s">
        <v>84</v>
      </c>
      <c r="AY780" s="152" t="s">
        <v>128</v>
      </c>
    </row>
    <row r="781" spans="2:65" s="12" customFormat="1">
      <c r="B781" s="144"/>
      <c r="D781" s="145" t="s">
        <v>139</v>
      </c>
      <c r="E781" s="146" t="s">
        <v>47</v>
      </c>
      <c r="F781" s="147" t="s">
        <v>907</v>
      </c>
      <c r="H781" s="146" t="s">
        <v>47</v>
      </c>
      <c r="I781" s="148"/>
      <c r="L781" s="144"/>
      <c r="M781" s="149"/>
      <c r="T781" s="150"/>
      <c r="AT781" s="146" t="s">
        <v>139</v>
      </c>
      <c r="AU781" s="146" t="s">
        <v>94</v>
      </c>
      <c r="AV781" s="12" t="s">
        <v>22</v>
      </c>
      <c r="AW781" s="12" t="s">
        <v>45</v>
      </c>
      <c r="AX781" s="12" t="s">
        <v>84</v>
      </c>
      <c r="AY781" s="146" t="s">
        <v>128</v>
      </c>
    </row>
    <row r="782" spans="2:65" s="13" customFormat="1">
      <c r="B782" s="151"/>
      <c r="D782" s="145" t="s">
        <v>139</v>
      </c>
      <c r="E782" s="152" t="s">
        <v>47</v>
      </c>
      <c r="F782" s="153" t="s">
        <v>908</v>
      </c>
      <c r="H782" s="154">
        <v>0.01</v>
      </c>
      <c r="I782" s="155"/>
      <c r="L782" s="151"/>
      <c r="M782" s="156"/>
      <c r="T782" s="157"/>
      <c r="AT782" s="152" t="s">
        <v>139</v>
      </c>
      <c r="AU782" s="152" t="s">
        <v>94</v>
      </c>
      <c r="AV782" s="13" t="s">
        <v>94</v>
      </c>
      <c r="AW782" s="13" t="s">
        <v>45</v>
      </c>
      <c r="AX782" s="13" t="s">
        <v>84</v>
      </c>
      <c r="AY782" s="152" t="s">
        <v>128</v>
      </c>
    </row>
    <row r="783" spans="2:65" s="12" customFormat="1">
      <c r="B783" s="144"/>
      <c r="D783" s="145" t="s">
        <v>139</v>
      </c>
      <c r="E783" s="146" t="s">
        <v>47</v>
      </c>
      <c r="F783" s="147" t="s">
        <v>909</v>
      </c>
      <c r="H783" s="146" t="s">
        <v>47</v>
      </c>
      <c r="I783" s="148"/>
      <c r="L783" s="144"/>
      <c r="M783" s="149"/>
      <c r="T783" s="150"/>
      <c r="AT783" s="146" t="s">
        <v>139</v>
      </c>
      <c r="AU783" s="146" t="s">
        <v>94</v>
      </c>
      <c r="AV783" s="12" t="s">
        <v>22</v>
      </c>
      <c r="AW783" s="12" t="s">
        <v>45</v>
      </c>
      <c r="AX783" s="12" t="s">
        <v>84</v>
      </c>
      <c r="AY783" s="146" t="s">
        <v>128</v>
      </c>
    </row>
    <row r="784" spans="2:65" s="13" customFormat="1">
      <c r="B784" s="151"/>
      <c r="D784" s="145" t="s">
        <v>139</v>
      </c>
      <c r="E784" s="152" t="s">
        <v>47</v>
      </c>
      <c r="F784" s="153" t="s">
        <v>910</v>
      </c>
      <c r="H784" s="154">
        <v>7.2999999999999995E-2</v>
      </c>
      <c r="I784" s="155"/>
      <c r="L784" s="151"/>
      <c r="M784" s="156"/>
      <c r="T784" s="157"/>
      <c r="AT784" s="152" t="s">
        <v>139</v>
      </c>
      <c r="AU784" s="152" t="s">
        <v>94</v>
      </c>
      <c r="AV784" s="13" t="s">
        <v>94</v>
      </c>
      <c r="AW784" s="13" t="s">
        <v>45</v>
      </c>
      <c r="AX784" s="13" t="s">
        <v>84</v>
      </c>
      <c r="AY784" s="152" t="s">
        <v>128</v>
      </c>
    </row>
    <row r="785" spans="2:65" s="14" customFormat="1">
      <c r="B785" s="158"/>
      <c r="D785" s="145" t="s">
        <v>139</v>
      </c>
      <c r="E785" s="159" t="s">
        <v>47</v>
      </c>
      <c r="F785" s="160" t="s">
        <v>159</v>
      </c>
      <c r="H785" s="161">
        <v>0.438</v>
      </c>
      <c r="I785" s="162"/>
      <c r="L785" s="158"/>
      <c r="M785" s="163"/>
      <c r="T785" s="164"/>
      <c r="AT785" s="159" t="s">
        <v>139</v>
      </c>
      <c r="AU785" s="159" t="s">
        <v>94</v>
      </c>
      <c r="AV785" s="14" t="s">
        <v>135</v>
      </c>
      <c r="AW785" s="14" t="s">
        <v>45</v>
      </c>
      <c r="AX785" s="14" t="s">
        <v>22</v>
      </c>
      <c r="AY785" s="159" t="s">
        <v>128</v>
      </c>
    </row>
    <row r="786" spans="2:65" s="1" customFormat="1" ht="21.75" customHeight="1">
      <c r="B786" s="32"/>
      <c r="C786" s="127" t="s">
        <v>911</v>
      </c>
      <c r="D786" s="127" t="s">
        <v>130</v>
      </c>
      <c r="E786" s="128" t="s">
        <v>912</v>
      </c>
      <c r="F786" s="129" t="s">
        <v>913</v>
      </c>
      <c r="G786" s="130" t="s">
        <v>857</v>
      </c>
      <c r="H786" s="131">
        <v>0.438</v>
      </c>
      <c r="I786" s="132"/>
      <c r="J786" s="133">
        <f>ROUND(I786*H786,2)</f>
        <v>0</v>
      </c>
      <c r="K786" s="129" t="s">
        <v>134</v>
      </c>
      <c r="L786" s="32"/>
      <c r="M786" s="134" t="s">
        <v>47</v>
      </c>
      <c r="N786" s="135" t="s">
        <v>55</v>
      </c>
      <c r="P786" s="136">
        <f>O786*H786</f>
        <v>0</v>
      </c>
      <c r="Q786" s="136">
        <v>9.9000000000000008E-3</v>
      </c>
      <c r="R786" s="136">
        <f>Q786*H786</f>
        <v>4.3362000000000001E-3</v>
      </c>
      <c r="S786" s="136">
        <v>0</v>
      </c>
      <c r="T786" s="137">
        <f>S786*H786</f>
        <v>0</v>
      </c>
      <c r="AR786" s="138" t="s">
        <v>22</v>
      </c>
      <c r="AT786" s="138" t="s">
        <v>130</v>
      </c>
      <c r="AU786" s="138" t="s">
        <v>94</v>
      </c>
      <c r="AY786" s="16" t="s">
        <v>128</v>
      </c>
      <c r="BE786" s="139">
        <f>IF(N786="základní",J786,0)</f>
        <v>0</v>
      </c>
      <c r="BF786" s="139">
        <f>IF(N786="snížená",J786,0)</f>
        <v>0</v>
      </c>
      <c r="BG786" s="139">
        <f>IF(N786="zákl. přenesená",J786,0)</f>
        <v>0</v>
      </c>
      <c r="BH786" s="139">
        <f>IF(N786="sníž. přenesená",J786,0)</f>
        <v>0</v>
      </c>
      <c r="BI786" s="139">
        <f>IF(N786="nulová",J786,0)</f>
        <v>0</v>
      </c>
      <c r="BJ786" s="16" t="s">
        <v>22</v>
      </c>
      <c r="BK786" s="139">
        <f>ROUND(I786*H786,2)</f>
        <v>0</v>
      </c>
      <c r="BL786" s="16" t="s">
        <v>22</v>
      </c>
      <c r="BM786" s="138" t="s">
        <v>914</v>
      </c>
    </row>
    <row r="787" spans="2:65" s="1" customFormat="1">
      <c r="B787" s="32"/>
      <c r="D787" s="140" t="s">
        <v>137</v>
      </c>
      <c r="F787" s="141" t="s">
        <v>915</v>
      </c>
      <c r="I787" s="142"/>
      <c r="L787" s="32"/>
      <c r="M787" s="143"/>
      <c r="T787" s="51"/>
      <c r="AT787" s="16" t="s">
        <v>137</v>
      </c>
      <c r="AU787" s="16" t="s">
        <v>94</v>
      </c>
    </row>
    <row r="788" spans="2:65" s="12" customFormat="1">
      <c r="B788" s="144"/>
      <c r="D788" s="145" t="s">
        <v>139</v>
      </c>
      <c r="E788" s="146" t="s">
        <v>47</v>
      </c>
      <c r="F788" s="147" t="s">
        <v>140</v>
      </c>
      <c r="H788" s="146" t="s">
        <v>47</v>
      </c>
      <c r="I788" s="148"/>
      <c r="L788" s="144"/>
      <c r="M788" s="149"/>
      <c r="T788" s="150"/>
      <c r="AT788" s="146" t="s">
        <v>139</v>
      </c>
      <c r="AU788" s="146" t="s">
        <v>94</v>
      </c>
      <c r="AV788" s="12" t="s">
        <v>22</v>
      </c>
      <c r="AW788" s="12" t="s">
        <v>45</v>
      </c>
      <c r="AX788" s="12" t="s">
        <v>84</v>
      </c>
      <c r="AY788" s="146" t="s">
        <v>128</v>
      </c>
    </row>
    <row r="789" spans="2:65" s="12" customFormat="1">
      <c r="B789" s="144"/>
      <c r="D789" s="145" t="s">
        <v>139</v>
      </c>
      <c r="E789" s="146" t="s">
        <v>47</v>
      </c>
      <c r="F789" s="147" t="s">
        <v>905</v>
      </c>
      <c r="H789" s="146" t="s">
        <v>47</v>
      </c>
      <c r="I789" s="148"/>
      <c r="L789" s="144"/>
      <c r="M789" s="149"/>
      <c r="T789" s="150"/>
      <c r="AT789" s="146" t="s">
        <v>139</v>
      </c>
      <c r="AU789" s="146" t="s">
        <v>94</v>
      </c>
      <c r="AV789" s="12" t="s">
        <v>22</v>
      </c>
      <c r="AW789" s="12" t="s">
        <v>45</v>
      </c>
      <c r="AX789" s="12" t="s">
        <v>84</v>
      </c>
      <c r="AY789" s="146" t="s">
        <v>128</v>
      </c>
    </row>
    <row r="790" spans="2:65" s="13" customFormat="1">
      <c r="B790" s="151"/>
      <c r="D790" s="145" t="s">
        <v>139</v>
      </c>
      <c r="E790" s="152" t="s">
        <v>47</v>
      </c>
      <c r="F790" s="153" t="s">
        <v>906</v>
      </c>
      <c r="H790" s="154">
        <v>0.35499999999999998</v>
      </c>
      <c r="I790" s="155"/>
      <c r="L790" s="151"/>
      <c r="M790" s="156"/>
      <c r="T790" s="157"/>
      <c r="AT790" s="152" t="s">
        <v>139</v>
      </c>
      <c r="AU790" s="152" t="s">
        <v>94</v>
      </c>
      <c r="AV790" s="13" t="s">
        <v>94</v>
      </c>
      <c r="AW790" s="13" t="s">
        <v>45</v>
      </c>
      <c r="AX790" s="13" t="s">
        <v>84</v>
      </c>
      <c r="AY790" s="152" t="s">
        <v>128</v>
      </c>
    </row>
    <row r="791" spans="2:65" s="12" customFormat="1">
      <c r="B791" s="144"/>
      <c r="D791" s="145" t="s">
        <v>139</v>
      </c>
      <c r="E791" s="146" t="s">
        <v>47</v>
      </c>
      <c r="F791" s="147" t="s">
        <v>907</v>
      </c>
      <c r="H791" s="146" t="s">
        <v>47</v>
      </c>
      <c r="I791" s="148"/>
      <c r="L791" s="144"/>
      <c r="M791" s="149"/>
      <c r="T791" s="150"/>
      <c r="AT791" s="146" t="s">
        <v>139</v>
      </c>
      <c r="AU791" s="146" t="s">
        <v>94</v>
      </c>
      <c r="AV791" s="12" t="s">
        <v>22</v>
      </c>
      <c r="AW791" s="12" t="s">
        <v>45</v>
      </c>
      <c r="AX791" s="12" t="s">
        <v>84</v>
      </c>
      <c r="AY791" s="146" t="s">
        <v>128</v>
      </c>
    </row>
    <row r="792" spans="2:65" s="13" customFormat="1">
      <c r="B792" s="151"/>
      <c r="D792" s="145" t="s">
        <v>139</v>
      </c>
      <c r="E792" s="152" t="s">
        <v>47</v>
      </c>
      <c r="F792" s="153" t="s">
        <v>908</v>
      </c>
      <c r="H792" s="154">
        <v>0.01</v>
      </c>
      <c r="I792" s="155"/>
      <c r="L792" s="151"/>
      <c r="M792" s="156"/>
      <c r="T792" s="157"/>
      <c r="AT792" s="152" t="s">
        <v>139</v>
      </c>
      <c r="AU792" s="152" t="s">
        <v>94</v>
      </c>
      <c r="AV792" s="13" t="s">
        <v>94</v>
      </c>
      <c r="AW792" s="13" t="s">
        <v>45</v>
      </c>
      <c r="AX792" s="13" t="s">
        <v>84</v>
      </c>
      <c r="AY792" s="152" t="s">
        <v>128</v>
      </c>
    </row>
    <row r="793" spans="2:65" s="12" customFormat="1">
      <c r="B793" s="144"/>
      <c r="D793" s="145" t="s">
        <v>139</v>
      </c>
      <c r="E793" s="146" t="s">
        <v>47</v>
      </c>
      <c r="F793" s="147" t="s">
        <v>909</v>
      </c>
      <c r="H793" s="146" t="s">
        <v>47</v>
      </c>
      <c r="I793" s="148"/>
      <c r="L793" s="144"/>
      <c r="M793" s="149"/>
      <c r="T793" s="150"/>
      <c r="AT793" s="146" t="s">
        <v>139</v>
      </c>
      <c r="AU793" s="146" t="s">
        <v>94</v>
      </c>
      <c r="AV793" s="12" t="s">
        <v>22</v>
      </c>
      <c r="AW793" s="12" t="s">
        <v>45</v>
      </c>
      <c r="AX793" s="12" t="s">
        <v>84</v>
      </c>
      <c r="AY793" s="146" t="s">
        <v>128</v>
      </c>
    </row>
    <row r="794" spans="2:65" s="13" customFormat="1">
      <c r="B794" s="151"/>
      <c r="D794" s="145" t="s">
        <v>139</v>
      </c>
      <c r="E794" s="152" t="s">
        <v>47</v>
      </c>
      <c r="F794" s="153" t="s">
        <v>910</v>
      </c>
      <c r="H794" s="154">
        <v>7.2999999999999995E-2</v>
      </c>
      <c r="I794" s="155"/>
      <c r="L794" s="151"/>
      <c r="M794" s="156"/>
      <c r="T794" s="157"/>
      <c r="AT794" s="152" t="s">
        <v>139</v>
      </c>
      <c r="AU794" s="152" t="s">
        <v>94</v>
      </c>
      <c r="AV794" s="13" t="s">
        <v>94</v>
      </c>
      <c r="AW794" s="13" t="s">
        <v>45</v>
      </c>
      <c r="AX794" s="13" t="s">
        <v>84</v>
      </c>
      <c r="AY794" s="152" t="s">
        <v>128</v>
      </c>
    </row>
    <row r="795" spans="2:65" s="14" customFormat="1">
      <c r="B795" s="158"/>
      <c r="D795" s="145" t="s">
        <v>139</v>
      </c>
      <c r="E795" s="159" t="s">
        <v>47</v>
      </c>
      <c r="F795" s="160" t="s">
        <v>159</v>
      </c>
      <c r="H795" s="161">
        <v>0.438</v>
      </c>
      <c r="I795" s="162"/>
      <c r="L795" s="158"/>
      <c r="M795" s="163"/>
      <c r="T795" s="164"/>
      <c r="AT795" s="159" t="s">
        <v>139</v>
      </c>
      <c r="AU795" s="159" t="s">
        <v>94</v>
      </c>
      <c r="AV795" s="14" t="s">
        <v>135</v>
      </c>
      <c r="AW795" s="14" t="s">
        <v>45</v>
      </c>
      <c r="AX795" s="14" t="s">
        <v>22</v>
      </c>
      <c r="AY795" s="159" t="s">
        <v>128</v>
      </c>
    </row>
    <row r="796" spans="2:65" s="1" customFormat="1" ht="55.5" customHeight="1">
      <c r="B796" s="32"/>
      <c r="C796" s="127" t="s">
        <v>916</v>
      </c>
      <c r="D796" s="127" t="s">
        <v>130</v>
      </c>
      <c r="E796" s="128" t="s">
        <v>917</v>
      </c>
      <c r="F796" s="129" t="s">
        <v>918</v>
      </c>
      <c r="G796" s="130" t="s">
        <v>353</v>
      </c>
      <c r="H796" s="131">
        <v>16.277999999999999</v>
      </c>
      <c r="I796" s="132"/>
      <c r="J796" s="133">
        <f>ROUND(I796*H796,2)</f>
        <v>0</v>
      </c>
      <c r="K796" s="129" t="s">
        <v>134</v>
      </c>
      <c r="L796" s="32"/>
      <c r="M796" s="134" t="s">
        <v>47</v>
      </c>
      <c r="N796" s="135" t="s">
        <v>55</v>
      </c>
      <c r="P796" s="136">
        <f>O796*H796</f>
        <v>0</v>
      </c>
      <c r="Q796" s="136">
        <v>0</v>
      </c>
      <c r="R796" s="136">
        <f>Q796*H796</f>
        <v>0</v>
      </c>
      <c r="S796" s="136">
        <v>0</v>
      </c>
      <c r="T796" s="137">
        <f>S796*H796</f>
        <v>0</v>
      </c>
      <c r="AR796" s="138" t="s">
        <v>22</v>
      </c>
      <c r="AT796" s="138" t="s">
        <v>130</v>
      </c>
      <c r="AU796" s="138" t="s">
        <v>94</v>
      </c>
      <c r="AY796" s="16" t="s">
        <v>128</v>
      </c>
      <c r="BE796" s="139">
        <f>IF(N796="základní",J796,0)</f>
        <v>0</v>
      </c>
      <c r="BF796" s="139">
        <f>IF(N796="snížená",J796,0)</f>
        <v>0</v>
      </c>
      <c r="BG796" s="139">
        <f>IF(N796="zákl. přenesená",J796,0)</f>
        <v>0</v>
      </c>
      <c r="BH796" s="139">
        <f>IF(N796="sníž. přenesená",J796,0)</f>
        <v>0</v>
      </c>
      <c r="BI796" s="139">
        <f>IF(N796="nulová",J796,0)</f>
        <v>0</v>
      </c>
      <c r="BJ796" s="16" t="s">
        <v>22</v>
      </c>
      <c r="BK796" s="139">
        <f>ROUND(I796*H796,2)</f>
        <v>0</v>
      </c>
      <c r="BL796" s="16" t="s">
        <v>22</v>
      </c>
      <c r="BM796" s="138" t="s">
        <v>919</v>
      </c>
    </row>
    <row r="797" spans="2:65" s="1" customFormat="1">
      <c r="B797" s="32"/>
      <c r="D797" s="140" t="s">
        <v>137</v>
      </c>
      <c r="F797" s="141" t="s">
        <v>920</v>
      </c>
      <c r="I797" s="142"/>
      <c r="L797" s="32"/>
      <c r="M797" s="143"/>
      <c r="T797" s="51"/>
      <c r="AT797" s="16" t="s">
        <v>137</v>
      </c>
      <c r="AU797" s="16" t="s">
        <v>94</v>
      </c>
    </row>
    <row r="798" spans="2:65" s="12" customFormat="1">
      <c r="B798" s="144"/>
      <c r="D798" s="145" t="s">
        <v>139</v>
      </c>
      <c r="E798" s="146" t="s">
        <v>47</v>
      </c>
      <c r="F798" s="147" t="s">
        <v>140</v>
      </c>
      <c r="H798" s="146" t="s">
        <v>47</v>
      </c>
      <c r="I798" s="148"/>
      <c r="L798" s="144"/>
      <c r="M798" s="149"/>
      <c r="T798" s="150"/>
      <c r="AT798" s="146" t="s">
        <v>139</v>
      </c>
      <c r="AU798" s="146" t="s">
        <v>94</v>
      </c>
      <c r="AV798" s="12" t="s">
        <v>22</v>
      </c>
      <c r="AW798" s="12" t="s">
        <v>45</v>
      </c>
      <c r="AX798" s="12" t="s">
        <v>84</v>
      </c>
      <c r="AY798" s="146" t="s">
        <v>128</v>
      </c>
    </row>
    <row r="799" spans="2:65" s="12" customFormat="1">
      <c r="B799" s="144"/>
      <c r="D799" s="145" t="s">
        <v>139</v>
      </c>
      <c r="E799" s="146" t="s">
        <v>47</v>
      </c>
      <c r="F799" s="147" t="s">
        <v>921</v>
      </c>
      <c r="H799" s="146" t="s">
        <v>47</v>
      </c>
      <c r="I799" s="148"/>
      <c r="L799" s="144"/>
      <c r="M799" s="149"/>
      <c r="T799" s="150"/>
      <c r="AT799" s="146" t="s">
        <v>139</v>
      </c>
      <c r="AU799" s="146" t="s">
        <v>94</v>
      </c>
      <c r="AV799" s="12" t="s">
        <v>22</v>
      </c>
      <c r="AW799" s="12" t="s">
        <v>45</v>
      </c>
      <c r="AX799" s="12" t="s">
        <v>84</v>
      </c>
      <c r="AY799" s="146" t="s">
        <v>128</v>
      </c>
    </row>
    <row r="800" spans="2:65" s="13" customFormat="1">
      <c r="B800" s="151"/>
      <c r="D800" s="145" t="s">
        <v>139</v>
      </c>
      <c r="E800" s="152" t="s">
        <v>47</v>
      </c>
      <c r="F800" s="153" t="s">
        <v>922</v>
      </c>
      <c r="H800" s="154">
        <v>16.277999999999999</v>
      </c>
      <c r="I800" s="155"/>
      <c r="L800" s="151"/>
      <c r="M800" s="156"/>
      <c r="T800" s="157"/>
      <c r="AT800" s="152" t="s">
        <v>139</v>
      </c>
      <c r="AU800" s="152" t="s">
        <v>94</v>
      </c>
      <c r="AV800" s="13" t="s">
        <v>94</v>
      </c>
      <c r="AW800" s="13" t="s">
        <v>45</v>
      </c>
      <c r="AX800" s="13" t="s">
        <v>22</v>
      </c>
      <c r="AY800" s="152" t="s">
        <v>128</v>
      </c>
    </row>
    <row r="801" spans="2:65" s="1" customFormat="1" ht="55.5" customHeight="1">
      <c r="B801" s="32"/>
      <c r="C801" s="127" t="s">
        <v>923</v>
      </c>
      <c r="D801" s="127" t="s">
        <v>130</v>
      </c>
      <c r="E801" s="128" t="s">
        <v>924</v>
      </c>
      <c r="F801" s="129" t="s">
        <v>918</v>
      </c>
      <c r="G801" s="130" t="s">
        <v>353</v>
      </c>
      <c r="H801" s="131">
        <v>1.44</v>
      </c>
      <c r="I801" s="132"/>
      <c r="J801" s="133">
        <f>ROUND(I801*H801,2)</f>
        <v>0</v>
      </c>
      <c r="K801" s="129" t="s">
        <v>134</v>
      </c>
      <c r="L801" s="32"/>
      <c r="M801" s="134" t="s">
        <v>47</v>
      </c>
      <c r="N801" s="135" t="s">
        <v>55</v>
      </c>
      <c r="P801" s="136">
        <f>O801*H801</f>
        <v>0</v>
      </c>
      <c r="Q801" s="136">
        <v>0</v>
      </c>
      <c r="R801" s="136">
        <f>Q801*H801</f>
        <v>0</v>
      </c>
      <c r="S801" s="136">
        <v>0</v>
      </c>
      <c r="T801" s="137">
        <f>S801*H801</f>
        <v>0</v>
      </c>
      <c r="AR801" s="138" t="s">
        <v>22</v>
      </c>
      <c r="AT801" s="138" t="s">
        <v>130</v>
      </c>
      <c r="AU801" s="138" t="s">
        <v>94</v>
      </c>
      <c r="AY801" s="16" t="s">
        <v>128</v>
      </c>
      <c r="BE801" s="139">
        <f>IF(N801="základní",J801,0)</f>
        <v>0</v>
      </c>
      <c r="BF801" s="139">
        <f>IF(N801="snížená",J801,0)</f>
        <v>0</v>
      </c>
      <c r="BG801" s="139">
        <f>IF(N801="zákl. přenesená",J801,0)</f>
        <v>0</v>
      </c>
      <c r="BH801" s="139">
        <f>IF(N801="sníž. přenesená",J801,0)</f>
        <v>0</v>
      </c>
      <c r="BI801" s="139">
        <f>IF(N801="nulová",J801,0)</f>
        <v>0</v>
      </c>
      <c r="BJ801" s="16" t="s">
        <v>22</v>
      </c>
      <c r="BK801" s="139">
        <f>ROUND(I801*H801,2)</f>
        <v>0</v>
      </c>
      <c r="BL801" s="16" t="s">
        <v>22</v>
      </c>
      <c r="BM801" s="138" t="s">
        <v>925</v>
      </c>
    </row>
    <row r="802" spans="2:65" s="1" customFormat="1">
      <c r="B802" s="32"/>
      <c r="D802" s="140" t="s">
        <v>137</v>
      </c>
      <c r="F802" s="141" t="s">
        <v>926</v>
      </c>
      <c r="I802" s="142"/>
      <c r="L802" s="32"/>
      <c r="M802" s="143"/>
      <c r="T802" s="51"/>
      <c r="AT802" s="16" t="s">
        <v>137</v>
      </c>
      <c r="AU802" s="16" t="s">
        <v>94</v>
      </c>
    </row>
    <row r="803" spans="2:65" s="12" customFormat="1">
      <c r="B803" s="144"/>
      <c r="D803" s="145" t="s">
        <v>139</v>
      </c>
      <c r="E803" s="146" t="s">
        <v>47</v>
      </c>
      <c r="F803" s="147" t="s">
        <v>140</v>
      </c>
      <c r="H803" s="146" t="s">
        <v>47</v>
      </c>
      <c r="I803" s="148"/>
      <c r="L803" s="144"/>
      <c r="M803" s="149"/>
      <c r="T803" s="150"/>
      <c r="AT803" s="146" t="s">
        <v>139</v>
      </c>
      <c r="AU803" s="146" t="s">
        <v>94</v>
      </c>
      <c r="AV803" s="12" t="s">
        <v>22</v>
      </c>
      <c r="AW803" s="12" t="s">
        <v>45</v>
      </c>
      <c r="AX803" s="12" t="s">
        <v>84</v>
      </c>
      <c r="AY803" s="146" t="s">
        <v>128</v>
      </c>
    </row>
    <row r="804" spans="2:65" s="12" customFormat="1">
      <c r="B804" s="144"/>
      <c r="D804" s="145" t="s">
        <v>139</v>
      </c>
      <c r="E804" s="146" t="s">
        <v>47</v>
      </c>
      <c r="F804" s="147" t="s">
        <v>927</v>
      </c>
      <c r="H804" s="146" t="s">
        <v>47</v>
      </c>
      <c r="I804" s="148"/>
      <c r="L804" s="144"/>
      <c r="M804" s="149"/>
      <c r="T804" s="150"/>
      <c r="AT804" s="146" t="s">
        <v>139</v>
      </c>
      <c r="AU804" s="146" t="s">
        <v>94</v>
      </c>
      <c r="AV804" s="12" t="s">
        <v>22</v>
      </c>
      <c r="AW804" s="12" t="s">
        <v>45</v>
      </c>
      <c r="AX804" s="12" t="s">
        <v>84</v>
      </c>
      <c r="AY804" s="146" t="s">
        <v>128</v>
      </c>
    </row>
    <row r="805" spans="2:65" s="13" customFormat="1">
      <c r="B805" s="151"/>
      <c r="D805" s="145" t="s">
        <v>139</v>
      </c>
      <c r="E805" s="152" t="s">
        <v>47</v>
      </c>
      <c r="F805" s="153" t="s">
        <v>928</v>
      </c>
      <c r="H805" s="154">
        <v>1.2</v>
      </c>
      <c r="I805" s="155"/>
      <c r="L805" s="151"/>
      <c r="M805" s="156"/>
      <c r="T805" s="157"/>
      <c r="AT805" s="152" t="s">
        <v>139</v>
      </c>
      <c r="AU805" s="152" t="s">
        <v>94</v>
      </c>
      <c r="AV805" s="13" t="s">
        <v>94</v>
      </c>
      <c r="AW805" s="13" t="s">
        <v>45</v>
      </c>
      <c r="AX805" s="13" t="s">
        <v>84</v>
      </c>
      <c r="AY805" s="152" t="s">
        <v>128</v>
      </c>
    </row>
    <row r="806" spans="2:65" s="12" customFormat="1" ht="22.5">
      <c r="B806" s="144"/>
      <c r="D806" s="145" t="s">
        <v>139</v>
      </c>
      <c r="E806" s="146" t="s">
        <v>47</v>
      </c>
      <c r="F806" s="147" t="s">
        <v>929</v>
      </c>
      <c r="H806" s="146" t="s">
        <v>47</v>
      </c>
      <c r="I806" s="148"/>
      <c r="L806" s="144"/>
      <c r="M806" s="149"/>
      <c r="T806" s="150"/>
      <c r="AT806" s="146" t="s">
        <v>139</v>
      </c>
      <c r="AU806" s="146" t="s">
        <v>94</v>
      </c>
      <c r="AV806" s="12" t="s">
        <v>22</v>
      </c>
      <c r="AW806" s="12" t="s">
        <v>45</v>
      </c>
      <c r="AX806" s="12" t="s">
        <v>84</v>
      </c>
      <c r="AY806" s="146" t="s">
        <v>128</v>
      </c>
    </row>
    <row r="807" spans="2:65" s="13" customFormat="1">
      <c r="B807" s="151"/>
      <c r="D807" s="145" t="s">
        <v>139</v>
      </c>
      <c r="E807" s="152" t="s">
        <v>47</v>
      </c>
      <c r="F807" s="153" t="s">
        <v>930</v>
      </c>
      <c r="H807" s="154">
        <v>0.24</v>
      </c>
      <c r="I807" s="155"/>
      <c r="L807" s="151"/>
      <c r="M807" s="156"/>
      <c r="T807" s="157"/>
      <c r="AT807" s="152" t="s">
        <v>139</v>
      </c>
      <c r="AU807" s="152" t="s">
        <v>94</v>
      </c>
      <c r="AV807" s="13" t="s">
        <v>94</v>
      </c>
      <c r="AW807" s="13" t="s">
        <v>45</v>
      </c>
      <c r="AX807" s="13" t="s">
        <v>84</v>
      </c>
      <c r="AY807" s="152" t="s">
        <v>128</v>
      </c>
    </row>
    <row r="808" spans="2:65" s="14" customFormat="1">
      <c r="B808" s="158"/>
      <c r="D808" s="145" t="s">
        <v>139</v>
      </c>
      <c r="E808" s="159" t="s">
        <v>47</v>
      </c>
      <c r="F808" s="160" t="s">
        <v>159</v>
      </c>
      <c r="H808" s="161">
        <v>1.44</v>
      </c>
      <c r="I808" s="162"/>
      <c r="L808" s="158"/>
      <c r="M808" s="163"/>
      <c r="T808" s="164"/>
      <c r="AT808" s="159" t="s">
        <v>139</v>
      </c>
      <c r="AU808" s="159" t="s">
        <v>94</v>
      </c>
      <c r="AV808" s="14" t="s">
        <v>135</v>
      </c>
      <c r="AW808" s="14" t="s">
        <v>45</v>
      </c>
      <c r="AX808" s="14" t="s">
        <v>22</v>
      </c>
      <c r="AY808" s="159" t="s">
        <v>128</v>
      </c>
    </row>
    <row r="809" spans="2:65" s="1" customFormat="1" ht="66.75" customHeight="1">
      <c r="B809" s="32"/>
      <c r="C809" s="127" t="s">
        <v>931</v>
      </c>
      <c r="D809" s="127" t="s">
        <v>130</v>
      </c>
      <c r="E809" s="128" t="s">
        <v>932</v>
      </c>
      <c r="F809" s="129" t="s">
        <v>933</v>
      </c>
      <c r="G809" s="130" t="s">
        <v>214</v>
      </c>
      <c r="H809" s="131">
        <v>355</v>
      </c>
      <c r="I809" s="132"/>
      <c r="J809" s="133">
        <f>ROUND(I809*H809,2)</f>
        <v>0</v>
      </c>
      <c r="K809" s="129" t="s">
        <v>134</v>
      </c>
      <c r="L809" s="32"/>
      <c r="M809" s="134" t="s">
        <v>47</v>
      </c>
      <c r="N809" s="135" t="s">
        <v>55</v>
      </c>
      <c r="P809" s="136">
        <f>O809*H809</f>
        <v>0</v>
      </c>
      <c r="Q809" s="136">
        <v>0</v>
      </c>
      <c r="R809" s="136">
        <f>Q809*H809</f>
        <v>0</v>
      </c>
      <c r="S809" s="136">
        <v>0</v>
      </c>
      <c r="T809" s="137">
        <f>S809*H809</f>
        <v>0</v>
      </c>
      <c r="AR809" s="138" t="s">
        <v>22</v>
      </c>
      <c r="AT809" s="138" t="s">
        <v>130</v>
      </c>
      <c r="AU809" s="138" t="s">
        <v>94</v>
      </c>
      <c r="AY809" s="16" t="s">
        <v>128</v>
      </c>
      <c r="BE809" s="139">
        <f>IF(N809="základní",J809,0)</f>
        <v>0</v>
      </c>
      <c r="BF809" s="139">
        <f>IF(N809="snížená",J809,0)</f>
        <v>0</v>
      </c>
      <c r="BG809" s="139">
        <f>IF(N809="zákl. přenesená",J809,0)</f>
        <v>0</v>
      </c>
      <c r="BH809" s="139">
        <f>IF(N809="sníž. přenesená",J809,0)</f>
        <v>0</v>
      </c>
      <c r="BI809" s="139">
        <f>IF(N809="nulová",J809,0)</f>
        <v>0</v>
      </c>
      <c r="BJ809" s="16" t="s">
        <v>22</v>
      </c>
      <c r="BK809" s="139">
        <f>ROUND(I809*H809,2)</f>
        <v>0</v>
      </c>
      <c r="BL809" s="16" t="s">
        <v>22</v>
      </c>
      <c r="BM809" s="138" t="s">
        <v>934</v>
      </c>
    </row>
    <row r="810" spans="2:65" s="1" customFormat="1">
      <c r="B810" s="32"/>
      <c r="D810" s="140" t="s">
        <v>137</v>
      </c>
      <c r="F810" s="141" t="s">
        <v>935</v>
      </c>
      <c r="I810" s="142"/>
      <c r="L810" s="32"/>
      <c r="M810" s="143"/>
      <c r="T810" s="51"/>
      <c r="AT810" s="16" t="s">
        <v>137</v>
      </c>
      <c r="AU810" s="16" t="s">
        <v>94</v>
      </c>
    </row>
    <row r="811" spans="2:65" s="12" customFormat="1">
      <c r="B811" s="144"/>
      <c r="D811" s="145" t="s">
        <v>139</v>
      </c>
      <c r="E811" s="146" t="s">
        <v>47</v>
      </c>
      <c r="F811" s="147" t="s">
        <v>140</v>
      </c>
      <c r="H811" s="146" t="s">
        <v>47</v>
      </c>
      <c r="I811" s="148"/>
      <c r="L811" s="144"/>
      <c r="M811" s="149"/>
      <c r="T811" s="150"/>
      <c r="AT811" s="146" t="s">
        <v>139</v>
      </c>
      <c r="AU811" s="146" t="s">
        <v>94</v>
      </c>
      <c r="AV811" s="12" t="s">
        <v>22</v>
      </c>
      <c r="AW811" s="12" t="s">
        <v>45</v>
      </c>
      <c r="AX811" s="12" t="s">
        <v>84</v>
      </c>
      <c r="AY811" s="146" t="s">
        <v>128</v>
      </c>
    </row>
    <row r="812" spans="2:65" s="12" customFormat="1">
      <c r="B812" s="144"/>
      <c r="D812" s="145" t="s">
        <v>139</v>
      </c>
      <c r="E812" s="146" t="s">
        <v>47</v>
      </c>
      <c r="F812" s="147" t="s">
        <v>905</v>
      </c>
      <c r="H812" s="146" t="s">
        <v>47</v>
      </c>
      <c r="I812" s="148"/>
      <c r="L812" s="144"/>
      <c r="M812" s="149"/>
      <c r="T812" s="150"/>
      <c r="AT812" s="146" t="s">
        <v>139</v>
      </c>
      <c r="AU812" s="146" t="s">
        <v>94</v>
      </c>
      <c r="AV812" s="12" t="s">
        <v>22</v>
      </c>
      <c r="AW812" s="12" t="s">
        <v>45</v>
      </c>
      <c r="AX812" s="12" t="s">
        <v>84</v>
      </c>
      <c r="AY812" s="146" t="s">
        <v>128</v>
      </c>
    </row>
    <row r="813" spans="2:65" s="13" customFormat="1" ht="22.5">
      <c r="B813" s="151"/>
      <c r="D813" s="145" t="s">
        <v>139</v>
      </c>
      <c r="E813" s="152" t="s">
        <v>47</v>
      </c>
      <c r="F813" s="153" t="s">
        <v>936</v>
      </c>
      <c r="H813" s="154">
        <v>355</v>
      </c>
      <c r="I813" s="155"/>
      <c r="L813" s="151"/>
      <c r="M813" s="156"/>
      <c r="T813" s="157"/>
      <c r="AT813" s="152" t="s">
        <v>139</v>
      </c>
      <c r="AU813" s="152" t="s">
        <v>94</v>
      </c>
      <c r="AV813" s="13" t="s">
        <v>94</v>
      </c>
      <c r="AW813" s="13" t="s">
        <v>45</v>
      </c>
      <c r="AX813" s="13" t="s">
        <v>22</v>
      </c>
      <c r="AY813" s="152" t="s">
        <v>128</v>
      </c>
    </row>
    <row r="814" spans="2:65" s="1" customFormat="1" ht="66.75" customHeight="1">
      <c r="B814" s="32"/>
      <c r="C814" s="127" t="s">
        <v>937</v>
      </c>
      <c r="D814" s="127" t="s">
        <v>130</v>
      </c>
      <c r="E814" s="128" t="s">
        <v>938</v>
      </c>
      <c r="F814" s="129" t="s">
        <v>939</v>
      </c>
      <c r="G814" s="130" t="s">
        <v>214</v>
      </c>
      <c r="H814" s="131">
        <v>10</v>
      </c>
      <c r="I814" s="132"/>
      <c r="J814" s="133">
        <f>ROUND(I814*H814,2)</f>
        <v>0</v>
      </c>
      <c r="K814" s="129" t="s">
        <v>134</v>
      </c>
      <c r="L814" s="32"/>
      <c r="M814" s="134" t="s">
        <v>47</v>
      </c>
      <c r="N814" s="135" t="s">
        <v>55</v>
      </c>
      <c r="P814" s="136">
        <f>O814*H814</f>
        <v>0</v>
      </c>
      <c r="Q814" s="136">
        <v>0</v>
      </c>
      <c r="R814" s="136">
        <f>Q814*H814</f>
        <v>0</v>
      </c>
      <c r="S814" s="136">
        <v>0</v>
      </c>
      <c r="T814" s="137">
        <f>S814*H814</f>
        <v>0</v>
      </c>
      <c r="AR814" s="138" t="s">
        <v>22</v>
      </c>
      <c r="AT814" s="138" t="s">
        <v>130</v>
      </c>
      <c r="AU814" s="138" t="s">
        <v>94</v>
      </c>
      <c r="AY814" s="16" t="s">
        <v>128</v>
      </c>
      <c r="BE814" s="139">
        <f>IF(N814="základní",J814,0)</f>
        <v>0</v>
      </c>
      <c r="BF814" s="139">
        <f>IF(N814="snížená",J814,0)</f>
        <v>0</v>
      </c>
      <c r="BG814" s="139">
        <f>IF(N814="zákl. přenesená",J814,0)</f>
        <v>0</v>
      </c>
      <c r="BH814" s="139">
        <f>IF(N814="sníž. přenesená",J814,0)</f>
        <v>0</v>
      </c>
      <c r="BI814" s="139">
        <f>IF(N814="nulová",J814,0)</f>
        <v>0</v>
      </c>
      <c r="BJ814" s="16" t="s">
        <v>22</v>
      </c>
      <c r="BK814" s="139">
        <f>ROUND(I814*H814,2)</f>
        <v>0</v>
      </c>
      <c r="BL814" s="16" t="s">
        <v>22</v>
      </c>
      <c r="BM814" s="138" t="s">
        <v>940</v>
      </c>
    </row>
    <row r="815" spans="2:65" s="1" customFormat="1">
      <c r="B815" s="32"/>
      <c r="D815" s="140" t="s">
        <v>137</v>
      </c>
      <c r="F815" s="141" t="s">
        <v>941</v>
      </c>
      <c r="I815" s="142"/>
      <c r="L815" s="32"/>
      <c r="M815" s="143"/>
      <c r="T815" s="51"/>
      <c r="AT815" s="16" t="s">
        <v>137</v>
      </c>
      <c r="AU815" s="16" t="s">
        <v>94</v>
      </c>
    </row>
    <row r="816" spans="2:65" s="12" customFormat="1">
      <c r="B816" s="144"/>
      <c r="D816" s="145" t="s">
        <v>139</v>
      </c>
      <c r="E816" s="146" t="s">
        <v>47</v>
      </c>
      <c r="F816" s="147" t="s">
        <v>140</v>
      </c>
      <c r="H816" s="146" t="s">
        <v>47</v>
      </c>
      <c r="I816" s="148"/>
      <c r="L816" s="144"/>
      <c r="M816" s="149"/>
      <c r="T816" s="150"/>
      <c r="AT816" s="146" t="s">
        <v>139</v>
      </c>
      <c r="AU816" s="146" t="s">
        <v>94</v>
      </c>
      <c r="AV816" s="12" t="s">
        <v>22</v>
      </c>
      <c r="AW816" s="12" t="s">
        <v>45</v>
      </c>
      <c r="AX816" s="12" t="s">
        <v>84</v>
      </c>
      <c r="AY816" s="146" t="s">
        <v>128</v>
      </c>
    </row>
    <row r="817" spans="2:65" s="12" customFormat="1">
      <c r="B817" s="144"/>
      <c r="D817" s="145" t="s">
        <v>139</v>
      </c>
      <c r="E817" s="146" t="s">
        <v>47</v>
      </c>
      <c r="F817" s="147" t="s">
        <v>907</v>
      </c>
      <c r="H817" s="146" t="s">
        <v>47</v>
      </c>
      <c r="I817" s="148"/>
      <c r="L817" s="144"/>
      <c r="M817" s="149"/>
      <c r="T817" s="150"/>
      <c r="AT817" s="146" t="s">
        <v>139</v>
      </c>
      <c r="AU817" s="146" t="s">
        <v>94</v>
      </c>
      <c r="AV817" s="12" t="s">
        <v>22</v>
      </c>
      <c r="AW817" s="12" t="s">
        <v>45</v>
      </c>
      <c r="AX817" s="12" t="s">
        <v>84</v>
      </c>
      <c r="AY817" s="146" t="s">
        <v>128</v>
      </c>
    </row>
    <row r="818" spans="2:65" s="13" customFormat="1">
      <c r="B818" s="151"/>
      <c r="D818" s="145" t="s">
        <v>139</v>
      </c>
      <c r="E818" s="152" t="s">
        <v>47</v>
      </c>
      <c r="F818" s="153" t="s">
        <v>942</v>
      </c>
      <c r="H818" s="154">
        <v>10</v>
      </c>
      <c r="I818" s="155"/>
      <c r="L818" s="151"/>
      <c r="M818" s="156"/>
      <c r="T818" s="157"/>
      <c r="AT818" s="152" t="s">
        <v>139</v>
      </c>
      <c r="AU818" s="152" t="s">
        <v>94</v>
      </c>
      <c r="AV818" s="13" t="s">
        <v>94</v>
      </c>
      <c r="AW818" s="13" t="s">
        <v>45</v>
      </c>
      <c r="AX818" s="13" t="s">
        <v>22</v>
      </c>
      <c r="AY818" s="152" t="s">
        <v>128</v>
      </c>
    </row>
    <row r="819" spans="2:65" s="1" customFormat="1" ht="66.75" customHeight="1">
      <c r="B819" s="32"/>
      <c r="C819" s="127" t="s">
        <v>943</v>
      </c>
      <c r="D819" s="127" t="s">
        <v>130</v>
      </c>
      <c r="E819" s="128" t="s">
        <v>330</v>
      </c>
      <c r="F819" s="129" t="s">
        <v>331</v>
      </c>
      <c r="G819" s="130" t="s">
        <v>214</v>
      </c>
      <c r="H819" s="131">
        <v>73</v>
      </c>
      <c r="I819" s="132"/>
      <c r="J819" s="133">
        <f>ROUND(I819*H819,2)</f>
        <v>0</v>
      </c>
      <c r="K819" s="129" t="s">
        <v>134</v>
      </c>
      <c r="L819" s="32"/>
      <c r="M819" s="134" t="s">
        <v>47</v>
      </c>
      <c r="N819" s="135" t="s">
        <v>55</v>
      </c>
      <c r="P819" s="136">
        <f>O819*H819</f>
        <v>0</v>
      </c>
      <c r="Q819" s="136">
        <v>0</v>
      </c>
      <c r="R819" s="136">
        <f>Q819*H819</f>
        <v>0</v>
      </c>
      <c r="S819" s="136">
        <v>0</v>
      </c>
      <c r="T819" s="137">
        <f>S819*H819</f>
        <v>0</v>
      </c>
      <c r="AR819" s="138" t="s">
        <v>22</v>
      </c>
      <c r="AT819" s="138" t="s">
        <v>130</v>
      </c>
      <c r="AU819" s="138" t="s">
        <v>94</v>
      </c>
      <c r="AY819" s="16" t="s">
        <v>128</v>
      </c>
      <c r="BE819" s="139">
        <f>IF(N819="základní",J819,0)</f>
        <v>0</v>
      </c>
      <c r="BF819" s="139">
        <f>IF(N819="snížená",J819,0)</f>
        <v>0</v>
      </c>
      <c r="BG819" s="139">
        <f>IF(N819="zákl. přenesená",J819,0)</f>
        <v>0</v>
      </c>
      <c r="BH819" s="139">
        <f>IF(N819="sníž. přenesená",J819,0)</f>
        <v>0</v>
      </c>
      <c r="BI819" s="139">
        <f>IF(N819="nulová",J819,0)</f>
        <v>0</v>
      </c>
      <c r="BJ819" s="16" t="s">
        <v>22</v>
      </c>
      <c r="BK819" s="139">
        <f>ROUND(I819*H819,2)</f>
        <v>0</v>
      </c>
      <c r="BL819" s="16" t="s">
        <v>22</v>
      </c>
      <c r="BM819" s="138" t="s">
        <v>944</v>
      </c>
    </row>
    <row r="820" spans="2:65" s="1" customFormat="1">
      <c r="B820" s="32"/>
      <c r="D820" s="140" t="s">
        <v>137</v>
      </c>
      <c r="F820" s="141" t="s">
        <v>333</v>
      </c>
      <c r="I820" s="142"/>
      <c r="L820" s="32"/>
      <c r="M820" s="143"/>
      <c r="T820" s="51"/>
      <c r="AT820" s="16" t="s">
        <v>137</v>
      </c>
      <c r="AU820" s="16" t="s">
        <v>94</v>
      </c>
    </row>
    <row r="821" spans="2:65" s="12" customFormat="1">
      <c r="B821" s="144"/>
      <c r="D821" s="145" t="s">
        <v>139</v>
      </c>
      <c r="E821" s="146" t="s">
        <v>47</v>
      </c>
      <c r="F821" s="147" t="s">
        <v>140</v>
      </c>
      <c r="H821" s="146" t="s">
        <v>47</v>
      </c>
      <c r="I821" s="148"/>
      <c r="L821" s="144"/>
      <c r="M821" s="149"/>
      <c r="T821" s="150"/>
      <c r="AT821" s="146" t="s">
        <v>139</v>
      </c>
      <c r="AU821" s="146" t="s">
        <v>94</v>
      </c>
      <c r="AV821" s="12" t="s">
        <v>22</v>
      </c>
      <c r="AW821" s="12" t="s">
        <v>45</v>
      </c>
      <c r="AX821" s="12" t="s">
        <v>84</v>
      </c>
      <c r="AY821" s="146" t="s">
        <v>128</v>
      </c>
    </row>
    <row r="822" spans="2:65" s="12" customFormat="1">
      <c r="B822" s="144"/>
      <c r="D822" s="145" t="s">
        <v>139</v>
      </c>
      <c r="E822" s="146" t="s">
        <v>47</v>
      </c>
      <c r="F822" s="147" t="s">
        <v>909</v>
      </c>
      <c r="H822" s="146" t="s">
        <v>47</v>
      </c>
      <c r="I822" s="148"/>
      <c r="L822" s="144"/>
      <c r="M822" s="149"/>
      <c r="T822" s="150"/>
      <c r="AT822" s="146" t="s">
        <v>139</v>
      </c>
      <c r="AU822" s="146" t="s">
        <v>94</v>
      </c>
      <c r="AV822" s="12" t="s">
        <v>22</v>
      </c>
      <c r="AW822" s="12" t="s">
        <v>45</v>
      </c>
      <c r="AX822" s="12" t="s">
        <v>84</v>
      </c>
      <c r="AY822" s="146" t="s">
        <v>128</v>
      </c>
    </row>
    <row r="823" spans="2:65" s="13" customFormat="1">
      <c r="B823" s="151"/>
      <c r="D823" s="145" t="s">
        <v>139</v>
      </c>
      <c r="E823" s="152" t="s">
        <v>47</v>
      </c>
      <c r="F823" s="153" t="s">
        <v>945</v>
      </c>
      <c r="H823" s="154">
        <v>73</v>
      </c>
      <c r="I823" s="155"/>
      <c r="L823" s="151"/>
      <c r="M823" s="156"/>
      <c r="T823" s="157"/>
      <c r="AT823" s="152" t="s">
        <v>139</v>
      </c>
      <c r="AU823" s="152" t="s">
        <v>94</v>
      </c>
      <c r="AV823" s="13" t="s">
        <v>94</v>
      </c>
      <c r="AW823" s="13" t="s">
        <v>45</v>
      </c>
      <c r="AX823" s="13" t="s">
        <v>22</v>
      </c>
      <c r="AY823" s="152" t="s">
        <v>128</v>
      </c>
    </row>
    <row r="824" spans="2:65" s="1" customFormat="1" ht="49.15" customHeight="1">
      <c r="B824" s="32"/>
      <c r="C824" s="127" t="s">
        <v>946</v>
      </c>
      <c r="D824" s="127" t="s">
        <v>130</v>
      </c>
      <c r="E824" s="128" t="s">
        <v>947</v>
      </c>
      <c r="F824" s="129" t="s">
        <v>948</v>
      </c>
      <c r="G824" s="130" t="s">
        <v>353</v>
      </c>
      <c r="H824" s="131">
        <v>7.1219999999999999</v>
      </c>
      <c r="I824" s="132"/>
      <c r="J824" s="133">
        <f>ROUND(I824*H824,2)</f>
        <v>0</v>
      </c>
      <c r="K824" s="129" t="s">
        <v>134</v>
      </c>
      <c r="L824" s="32"/>
      <c r="M824" s="134" t="s">
        <v>47</v>
      </c>
      <c r="N824" s="135" t="s">
        <v>55</v>
      </c>
      <c r="P824" s="136">
        <f>O824*H824</f>
        <v>0</v>
      </c>
      <c r="Q824" s="136">
        <v>0</v>
      </c>
      <c r="R824" s="136">
        <f>Q824*H824</f>
        <v>0</v>
      </c>
      <c r="S824" s="136">
        <v>0</v>
      </c>
      <c r="T824" s="137">
        <f>S824*H824</f>
        <v>0</v>
      </c>
      <c r="AR824" s="138" t="s">
        <v>22</v>
      </c>
      <c r="AT824" s="138" t="s">
        <v>130</v>
      </c>
      <c r="AU824" s="138" t="s">
        <v>94</v>
      </c>
      <c r="AY824" s="16" t="s">
        <v>128</v>
      </c>
      <c r="BE824" s="139">
        <f>IF(N824="základní",J824,0)</f>
        <v>0</v>
      </c>
      <c r="BF824" s="139">
        <f>IF(N824="snížená",J824,0)</f>
        <v>0</v>
      </c>
      <c r="BG824" s="139">
        <f>IF(N824="zákl. přenesená",J824,0)</f>
        <v>0</v>
      </c>
      <c r="BH824" s="139">
        <f>IF(N824="sníž. přenesená",J824,0)</f>
        <v>0</v>
      </c>
      <c r="BI824" s="139">
        <f>IF(N824="nulová",J824,0)</f>
        <v>0</v>
      </c>
      <c r="BJ824" s="16" t="s">
        <v>22</v>
      </c>
      <c r="BK824" s="139">
        <f>ROUND(I824*H824,2)</f>
        <v>0</v>
      </c>
      <c r="BL824" s="16" t="s">
        <v>22</v>
      </c>
      <c r="BM824" s="138" t="s">
        <v>949</v>
      </c>
    </row>
    <row r="825" spans="2:65" s="1" customFormat="1">
      <c r="B825" s="32"/>
      <c r="D825" s="140" t="s">
        <v>137</v>
      </c>
      <c r="F825" s="141" t="s">
        <v>950</v>
      </c>
      <c r="I825" s="142"/>
      <c r="L825" s="32"/>
      <c r="M825" s="143"/>
      <c r="T825" s="51"/>
      <c r="AT825" s="16" t="s">
        <v>137</v>
      </c>
      <c r="AU825" s="16" t="s">
        <v>94</v>
      </c>
    </row>
    <row r="826" spans="2:65" s="12" customFormat="1">
      <c r="B826" s="144"/>
      <c r="D826" s="145" t="s">
        <v>139</v>
      </c>
      <c r="E826" s="146" t="s">
        <v>47</v>
      </c>
      <c r="F826" s="147" t="s">
        <v>140</v>
      </c>
      <c r="H826" s="146" t="s">
        <v>47</v>
      </c>
      <c r="I826" s="148"/>
      <c r="L826" s="144"/>
      <c r="M826" s="149"/>
      <c r="T826" s="150"/>
      <c r="AT826" s="146" t="s">
        <v>139</v>
      </c>
      <c r="AU826" s="146" t="s">
        <v>94</v>
      </c>
      <c r="AV826" s="12" t="s">
        <v>22</v>
      </c>
      <c r="AW826" s="12" t="s">
        <v>45</v>
      </c>
      <c r="AX826" s="12" t="s">
        <v>84</v>
      </c>
      <c r="AY826" s="146" t="s">
        <v>128</v>
      </c>
    </row>
    <row r="827" spans="2:65" s="12" customFormat="1">
      <c r="B827" s="144"/>
      <c r="D827" s="145" t="s">
        <v>139</v>
      </c>
      <c r="E827" s="146" t="s">
        <v>47</v>
      </c>
      <c r="F827" s="147" t="s">
        <v>951</v>
      </c>
      <c r="H827" s="146" t="s">
        <v>47</v>
      </c>
      <c r="I827" s="148"/>
      <c r="L827" s="144"/>
      <c r="M827" s="149"/>
      <c r="T827" s="150"/>
      <c r="AT827" s="146" t="s">
        <v>139</v>
      </c>
      <c r="AU827" s="146" t="s">
        <v>94</v>
      </c>
      <c r="AV827" s="12" t="s">
        <v>22</v>
      </c>
      <c r="AW827" s="12" t="s">
        <v>45</v>
      </c>
      <c r="AX827" s="12" t="s">
        <v>84</v>
      </c>
      <c r="AY827" s="146" t="s">
        <v>128</v>
      </c>
    </row>
    <row r="828" spans="2:65" s="13" customFormat="1">
      <c r="B828" s="151"/>
      <c r="D828" s="145" t="s">
        <v>139</v>
      </c>
      <c r="E828" s="152" t="s">
        <v>47</v>
      </c>
      <c r="F828" s="153" t="s">
        <v>952</v>
      </c>
      <c r="H828" s="154">
        <v>16.277999999999999</v>
      </c>
      <c r="I828" s="155"/>
      <c r="L828" s="151"/>
      <c r="M828" s="156"/>
      <c r="T828" s="157"/>
      <c r="AT828" s="152" t="s">
        <v>139</v>
      </c>
      <c r="AU828" s="152" t="s">
        <v>94</v>
      </c>
      <c r="AV828" s="13" t="s">
        <v>94</v>
      </c>
      <c r="AW828" s="13" t="s">
        <v>45</v>
      </c>
      <c r="AX828" s="13" t="s">
        <v>84</v>
      </c>
      <c r="AY828" s="152" t="s">
        <v>128</v>
      </c>
    </row>
    <row r="829" spans="2:65" s="13" customFormat="1">
      <c r="B829" s="151"/>
      <c r="D829" s="145" t="s">
        <v>139</v>
      </c>
      <c r="E829" s="152" t="s">
        <v>47</v>
      </c>
      <c r="F829" s="153" t="s">
        <v>953</v>
      </c>
      <c r="H829" s="154">
        <v>-9.1560000000000006</v>
      </c>
      <c r="I829" s="155"/>
      <c r="L829" s="151"/>
      <c r="M829" s="156"/>
      <c r="T829" s="157"/>
      <c r="AT829" s="152" t="s">
        <v>139</v>
      </c>
      <c r="AU829" s="152" t="s">
        <v>94</v>
      </c>
      <c r="AV829" s="13" t="s">
        <v>94</v>
      </c>
      <c r="AW829" s="13" t="s">
        <v>45</v>
      </c>
      <c r="AX829" s="13" t="s">
        <v>84</v>
      </c>
      <c r="AY829" s="152" t="s">
        <v>128</v>
      </c>
    </row>
    <row r="830" spans="2:65" s="14" customFormat="1">
      <c r="B830" s="158"/>
      <c r="D830" s="145" t="s">
        <v>139</v>
      </c>
      <c r="E830" s="159" t="s">
        <v>47</v>
      </c>
      <c r="F830" s="160" t="s">
        <v>159</v>
      </c>
      <c r="H830" s="161">
        <v>7.1219999999999981</v>
      </c>
      <c r="I830" s="162"/>
      <c r="L830" s="158"/>
      <c r="M830" s="163"/>
      <c r="T830" s="164"/>
      <c r="AT830" s="159" t="s">
        <v>139</v>
      </c>
      <c r="AU830" s="159" t="s">
        <v>94</v>
      </c>
      <c r="AV830" s="14" t="s">
        <v>135</v>
      </c>
      <c r="AW830" s="14" t="s">
        <v>45</v>
      </c>
      <c r="AX830" s="14" t="s">
        <v>22</v>
      </c>
      <c r="AY830" s="159" t="s">
        <v>128</v>
      </c>
    </row>
    <row r="831" spans="2:65" s="1" customFormat="1" ht="37.9" customHeight="1">
      <c r="B831" s="32"/>
      <c r="C831" s="127" t="s">
        <v>954</v>
      </c>
      <c r="D831" s="127" t="s">
        <v>130</v>
      </c>
      <c r="E831" s="128" t="s">
        <v>955</v>
      </c>
      <c r="F831" s="129" t="s">
        <v>956</v>
      </c>
      <c r="G831" s="130" t="s">
        <v>214</v>
      </c>
      <c r="H831" s="131">
        <v>365</v>
      </c>
      <c r="I831" s="132"/>
      <c r="J831" s="133">
        <f>ROUND(I831*H831,2)</f>
        <v>0</v>
      </c>
      <c r="K831" s="129" t="s">
        <v>134</v>
      </c>
      <c r="L831" s="32"/>
      <c r="M831" s="134" t="s">
        <v>47</v>
      </c>
      <c r="N831" s="135" t="s">
        <v>55</v>
      </c>
      <c r="P831" s="136">
        <f>O831*H831</f>
        <v>0</v>
      </c>
      <c r="Q831" s="136">
        <v>0.27015</v>
      </c>
      <c r="R831" s="136">
        <f>Q831*H831</f>
        <v>98.604749999999996</v>
      </c>
      <c r="S831" s="136">
        <v>0</v>
      </c>
      <c r="T831" s="137">
        <f>S831*H831</f>
        <v>0</v>
      </c>
      <c r="AR831" s="138" t="s">
        <v>22</v>
      </c>
      <c r="AT831" s="138" t="s">
        <v>130</v>
      </c>
      <c r="AU831" s="138" t="s">
        <v>94</v>
      </c>
      <c r="AY831" s="16" t="s">
        <v>128</v>
      </c>
      <c r="BE831" s="139">
        <f>IF(N831="základní",J831,0)</f>
        <v>0</v>
      </c>
      <c r="BF831" s="139">
        <f>IF(N831="snížená",J831,0)</f>
        <v>0</v>
      </c>
      <c r="BG831" s="139">
        <f>IF(N831="zákl. přenesená",J831,0)</f>
        <v>0</v>
      </c>
      <c r="BH831" s="139">
        <f>IF(N831="sníž. přenesená",J831,0)</f>
        <v>0</v>
      </c>
      <c r="BI831" s="139">
        <f>IF(N831="nulová",J831,0)</f>
        <v>0</v>
      </c>
      <c r="BJ831" s="16" t="s">
        <v>22</v>
      </c>
      <c r="BK831" s="139">
        <f>ROUND(I831*H831,2)</f>
        <v>0</v>
      </c>
      <c r="BL831" s="16" t="s">
        <v>22</v>
      </c>
      <c r="BM831" s="138" t="s">
        <v>957</v>
      </c>
    </row>
    <row r="832" spans="2:65" s="1" customFormat="1">
      <c r="B832" s="32"/>
      <c r="D832" s="140" t="s">
        <v>137</v>
      </c>
      <c r="F832" s="141" t="s">
        <v>958</v>
      </c>
      <c r="I832" s="142"/>
      <c r="L832" s="32"/>
      <c r="M832" s="143"/>
      <c r="T832" s="51"/>
      <c r="AT832" s="16" t="s">
        <v>137</v>
      </c>
      <c r="AU832" s="16" t="s">
        <v>94</v>
      </c>
    </row>
    <row r="833" spans="2:65" s="12" customFormat="1">
      <c r="B833" s="144"/>
      <c r="D833" s="145" t="s">
        <v>139</v>
      </c>
      <c r="E833" s="146" t="s">
        <v>47</v>
      </c>
      <c r="F833" s="147" t="s">
        <v>140</v>
      </c>
      <c r="H833" s="146" t="s">
        <v>47</v>
      </c>
      <c r="I833" s="148"/>
      <c r="L833" s="144"/>
      <c r="M833" s="149"/>
      <c r="T833" s="150"/>
      <c r="AT833" s="146" t="s">
        <v>139</v>
      </c>
      <c r="AU833" s="146" t="s">
        <v>94</v>
      </c>
      <c r="AV833" s="12" t="s">
        <v>22</v>
      </c>
      <c r="AW833" s="12" t="s">
        <v>45</v>
      </c>
      <c r="AX833" s="12" t="s">
        <v>84</v>
      </c>
      <c r="AY833" s="146" t="s">
        <v>128</v>
      </c>
    </row>
    <row r="834" spans="2:65" s="12" customFormat="1">
      <c r="B834" s="144"/>
      <c r="D834" s="145" t="s">
        <v>139</v>
      </c>
      <c r="E834" s="146" t="s">
        <v>47</v>
      </c>
      <c r="F834" s="147" t="s">
        <v>905</v>
      </c>
      <c r="H834" s="146" t="s">
        <v>47</v>
      </c>
      <c r="I834" s="148"/>
      <c r="L834" s="144"/>
      <c r="M834" s="149"/>
      <c r="T834" s="150"/>
      <c r="AT834" s="146" t="s">
        <v>139</v>
      </c>
      <c r="AU834" s="146" t="s">
        <v>94</v>
      </c>
      <c r="AV834" s="12" t="s">
        <v>22</v>
      </c>
      <c r="AW834" s="12" t="s">
        <v>45</v>
      </c>
      <c r="AX834" s="12" t="s">
        <v>84</v>
      </c>
      <c r="AY834" s="146" t="s">
        <v>128</v>
      </c>
    </row>
    <row r="835" spans="2:65" s="13" customFormat="1">
      <c r="B835" s="151"/>
      <c r="D835" s="145" t="s">
        <v>139</v>
      </c>
      <c r="E835" s="152" t="s">
        <v>47</v>
      </c>
      <c r="F835" s="153" t="s">
        <v>959</v>
      </c>
      <c r="H835" s="154">
        <v>355</v>
      </c>
      <c r="I835" s="155"/>
      <c r="L835" s="151"/>
      <c r="M835" s="156"/>
      <c r="T835" s="157"/>
      <c r="AT835" s="152" t="s">
        <v>139</v>
      </c>
      <c r="AU835" s="152" t="s">
        <v>94</v>
      </c>
      <c r="AV835" s="13" t="s">
        <v>94</v>
      </c>
      <c r="AW835" s="13" t="s">
        <v>45</v>
      </c>
      <c r="AX835" s="13" t="s">
        <v>84</v>
      </c>
      <c r="AY835" s="152" t="s">
        <v>128</v>
      </c>
    </row>
    <row r="836" spans="2:65" s="12" customFormat="1">
      <c r="B836" s="144"/>
      <c r="D836" s="145" t="s">
        <v>139</v>
      </c>
      <c r="E836" s="146" t="s">
        <v>47</v>
      </c>
      <c r="F836" s="147" t="s">
        <v>907</v>
      </c>
      <c r="H836" s="146" t="s">
        <v>47</v>
      </c>
      <c r="I836" s="148"/>
      <c r="L836" s="144"/>
      <c r="M836" s="149"/>
      <c r="T836" s="150"/>
      <c r="AT836" s="146" t="s">
        <v>139</v>
      </c>
      <c r="AU836" s="146" t="s">
        <v>94</v>
      </c>
      <c r="AV836" s="12" t="s">
        <v>22</v>
      </c>
      <c r="AW836" s="12" t="s">
        <v>45</v>
      </c>
      <c r="AX836" s="12" t="s">
        <v>84</v>
      </c>
      <c r="AY836" s="146" t="s">
        <v>128</v>
      </c>
    </row>
    <row r="837" spans="2:65" s="13" customFormat="1">
      <c r="B837" s="151"/>
      <c r="D837" s="145" t="s">
        <v>139</v>
      </c>
      <c r="E837" s="152" t="s">
        <v>47</v>
      </c>
      <c r="F837" s="153" t="s">
        <v>27</v>
      </c>
      <c r="H837" s="154">
        <v>10</v>
      </c>
      <c r="I837" s="155"/>
      <c r="L837" s="151"/>
      <c r="M837" s="156"/>
      <c r="T837" s="157"/>
      <c r="AT837" s="152" t="s">
        <v>139</v>
      </c>
      <c r="AU837" s="152" t="s">
        <v>94</v>
      </c>
      <c r="AV837" s="13" t="s">
        <v>94</v>
      </c>
      <c r="AW837" s="13" t="s">
        <v>45</v>
      </c>
      <c r="AX837" s="13" t="s">
        <v>84</v>
      </c>
      <c r="AY837" s="152" t="s">
        <v>128</v>
      </c>
    </row>
    <row r="838" spans="2:65" s="14" customFormat="1">
      <c r="B838" s="158"/>
      <c r="D838" s="145" t="s">
        <v>139</v>
      </c>
      <c r="E838" s="159" t="s">
        <v>47</v>
      </c>
      <c r="F838" s="160" t="s">
        <v>159</v>
      </c>
      <c r="H838" s="161">
        <v>365</v>
      </c>
      <c r="I838" s="162"/>
      <c r="L838" s="158"/>
      <c r="M838" s="163"/>
      <c r="T838" s="164"/>
      <c r="AT838" s="159" t="s">
        <v>139</v>
      </c>
      <c r="AU838" s="159" t="s">
        <v>94</v>
      </c>
      <c r="AV838" s="14" t="s">
        <v>135</v>
      </c>
      <c r="AW838" s="14" t="s">
        <v>45</v>
      </c>
      <c r="AX838" s="14" t="s">
        <v>22</v>
      </c>
      <c r="AY838" s="159" t="s">
        <v>128</v>
      </c>
    </row>
    <row r="839" spans="2:65" s="1" customFormat="1" ht="16.5" customHeight="1">
      <c r="B839" s="32"/>
      <c r="C839" s="165" t="s">
        <v>960</v>
      </c>
      <c r="D839" s="165" t="s">
        <v>316</v>
      </c>
      <c r="E839" s="166" t="s">
        <v>961</v>
      </c>
      <c r="F839" s="167" t="s">
        <v>962</v>
      </c>
      <c r="G839" s="168" t="s">
        <v>214</v>
      </c>
      <c r="H839" s="169">
        <v>365</v>
      </c>
      <c r="I839" s="170"/>
      <c r="J839" s="171">
        <f>ROUND(I839*H839,2)</f>
        <v>0</v>
      </c>
      <c r="K839" s="167" t="s">
        <v>134</v>
      </c>
      <c r="L839" s="172"/>
      <c r="M839" s="173" t="s">
        <v>47</v>
      </c>
      <c r="N839" s="174" t="s">
        <v>55</v>
      </c>
      <c r="P839" s="136">
        <f>O839*H839</f>
        <v>0</v>
      </c>
      <c r="Q839" s="136">
        <v>2.0000000000000002E-5</v>
      </c>
      <c r="R839" s="136">
        <f>Q839*H839</f>
        <v>7.3000000000000009E-3</v>
      </c>
      <c r="S839" s="136">
        <v>0</v>
      </c>
      <c r="T839" s="137">
        <f>S839*H839</f>
        <v>0</v>
      </c>
      <c r="AR839" s="138" t="s">
        <v>94</v>
      </c>
      <c r="AT839" s="138" t="s">
        <v>316</v>
      </c>
      <c r="AU839" s="138" t="s">
        <v>94</v>
      </c>
      <c r="AY839" s="16" t="s">
        <v>128</v>
      </c>
      <c r="BE839" s="139">
        <f>IF(N839="základní",J839,0)</f>
        <v>0</v>
      </c>
      <c r="BF839" s="139">
        <f>IF(N839="snížená",J839,0)</f>
        <v>0</v>
      </c>
      <c r="BG839" s="139">
        <f>IF(N839="zákl. přenesená",J839,0)</f>
        <v>0</v>
      </c>
      <c r="BH839" s="139">
        <f>IF(N839="sníž. přenesená",J839,0)</f>
        <v>0</v>
      </c>
      <c r="BI839" s="139">
        <f>IF(N839="nulová",J839,0)</f>
        <v>0</v>
      </c>
      <c r="BJ839" s="16" t="s">
        <v>22</v>
      </c>
      <c r="BK839" s="139">
        <f>ROUND(I839*H839,2)</f>
        <v>0</v>
      </c>
      <c r="BL839" s="16" t="s">
        <v>22</v>
      </c>
      <c r="BM839" s="138" t="s">
        <v>963</v>
      </c>
    </row>
    <row r="840" spans="2:65" s="12" customFormat="1">
      <c r="B840" s="144"/>
      <c r="D840" s="145" t="s">
        <v>139</v>
      </c>
      <c r="E840" s="146" t="s">
        <v>47</v>
      </c>
      <c r="F840" s="147" t="s">
        <v>140</v>
      </c>
      <c r="H840" s="146" t="s">
        <v>47</v>
      </c>
      <c r="I840" s="148"/>
      <c r="L840" s="144"/>
      <c r="M840" s="149"/>
      <c r="T840" s="150"/>
      <c r="AT840" s="146" t="s">
        <v>139</v>
      </c>
      <c r="AU840" s="146" t="s">
        <v>94</v>
      </c>
      <c r="AV840" s="12" t="s">
        <v>22</v>
      </c>
      <c r="AW840" s="12" t="s">
        <v>45</v>
      </c>
      <c r="AX840" s="12" t="s">
        <v>84</v>
      </c>
      <c r="AY840" s="146" t="s">
        <v>128</v>
      </c>
    </row>
    <row r="841" spans="2:65" s="12" customFormat="1">
      <c r="B841" s="144"/>
      <c r="D841" s="145" t="s">
        <v>139</v>
      </c>
      <c r="E841" s="146" t="s">
        <v>47</v>
      </c>
      <c r="F841" s="147" t="s">
        <v>905</v>
      </c>
      <c r="H841" s="146" t="s">
        <v>47</v>
      </c>
      <c r="I841" s="148"/>
      <c r="L841" s="144"/>
      <c r="M841" s="149"/>
      <c r="T841" s="150"/>
      <c r="AT841" s="146" t="s">
        <v>139</v>
      </c>
      <c r="AU841" s="146" t="s">
        <v>94</v>
      </c>
      <c r="AV841" s="12" t="s">
        <v>22</v>
      </c>
      <c r="AW841" s="12" t="s">
        <v>45</v>
      </c>
      <c r="AX841" s="12" t="s">
        <v>84</v>
      </c>
      <c r="AY841" s="146" t="s">
        <v>128</v>
      </c>
    </row>
    <row r="842" spans="2:65" s="13" customFormat="1">
      <c r="B842" s="151"/>
      <c r="D842" s="145" t="s">
        <v>139</v>
      </c>
      <c r="E842" s="152" t="s">
        <v>47</v>
      </c>
      <c r="F842" s="153" t="s">
        <v>959</v>
      </c>
      <c r="H842" s="154">
        <v>355</v>
      </c>
      <c r="I842" s="155"/>
      <c r="L842" s="151"/>
      <c r="M842" s="156"/>
      <c r="T842" s="157"/>
      <c r="AT842" s="152" t="s">
        <v>139</v>
      </c>
      <c r="AU842" s="152" t="s">
        <v>94</v>
      </c>
      <c r="AV842" s="13" t="s">
        <v>94</v>
      </c>
      <c r="AW842" s="13" t="s">
        <v>45</v>
      </c>
      <c r="AX842" s="13" t="s">
        <v>84</v>
      </c>
      <c r="AY842" s="152" t="s">
        <v>128</v>
      </c>
    </row>
    <row r="843" spans="2:65" s="12" customFormat="1">
      <c r="B843" s="144"/>
      <c r="D843" s="145" t="s">
        <v>139</v>
      </c>
      <c r="E843" s="146" t="s">
        <v>47</v>
      </c>
      <c r="F843" s="147" t="s">
        <v>907</v>
      </c>
      <c r="H843" s="146" t="s">
        <v>47</v>
      </c>
      <c r="I843" s="148"/>
      <c r="L843" s="144"/>
      <c r="M843" s="149"/>
      <c r="T843" s="150"/>
      <c r="AT843" s="146" t="s">
        <v>139</v>
      </c>
      <c r="AU843" s="146" t="s">
        <v>94</v>
      </c>
      <c r="AV843" s="12" t="s">
        <v>22</v>
      </c>
      <c r="AW843" s="12" t="s">
        <v>45</v>
      </c>
      <c r="AX843" s="12" t="s">
        <v>84</v>
      </c>
      <c r="AY843" s="146" t="s">
        <v>128</v>
      </c>
    </row>
    <row r="844" spans="2:65" s="13" customFormat="1">
      <c r="B844" s="151"/>
      <c r="D844" s="145" t="s">
        <v>139</v>
      </c>
      <c r="E844" s="152" t="s">
        <v>47</v>
      </c>
      <c r="F844" s="153" t="s">
        <v>27</v>
      </c>
      <c r="H844" s="154">
        <v>10</v>
      </c>
      <c r="I844" s="155"/>
      <c r="L844" s="151"/>
      <c r="M844" s="156"/>
      <c r="T844" s="157"/>
      <c r="AT844" s="152" t="s">
        <v>139</v>
      </c>
      <c r="AU844" s="152" t="s">
        <v>94</v>
      </c>
      <c r="AV844" s="13" t="s">
        <v>94</v>
      </c>
      <c r="AW844" s="13" t="s">
        <v>45</v>
      </c>
      <c r="AX844" s="13" t="s">
        <v>84</v>
      </c>
      <c r="AY844" s="152" t="s">
        <v>128</v>
      </c>
    </row>
    <row r="845" spans="2:65" s="14" customFormat="1">
      <c r="B845" s="158"/>
      <c r="D845" s="145" t="s">
        <v>139</v>
      </c>
      <c r="E845" s="159" t="s">
        <v>47</v>
      </c>
      <c r="F845" s="160" t="s">
        <v>159</v>
      </c>
      <c r="H845" s="161">
        <v>365</v>
      </c>
      <c r="I845" s="162"/>
      <c r="L845" s="158"/>
      <c r="M845" s="163"/>
      <c r="T845" s="164"/>
      <c r="AT845" s="159" t="s">
        <v>139</v>
      </c>
      <c r="AU845" s="159" t="s">
        <v>94</v>
      </c>
      <c r="AV845" s="14" t="s">
        <v>135</v>
      </c>
      <c r="AW845" s="14" t="s">
        <v>45</v>
      </c>
      <c r="AX845" s="14" t="s">
        <v>22</v>
      </c>
      <c r="AY845" s="159" t="s">
        <v>128</v>
      </c>
    </row>
    <row r="846" spans="2:65" s="1" customFormat="1" ht="33" customHeight="1">
      <c r="B846" s="32"/>
      <c r="C846" s="165" t="s">
        <v>964</v>
      </c>
      <c r="D846" s="165" t="s">
        <v>316</v>
      </c>
      <c r="E846" s="166" t="s">
        <v>965</v>
      </c>
      <c r="F846" s="167" t="s">
        <v>966</v>
      </c>
      <c r="G846" s="168" t="s">
        <v>214</v>
      </c>
      <c r="H846" s="169">
        <v>10</v>
      </c>
      <c r="I846" s="170"/>
      <c r="J846" s="171">
        <f>ROUND(I846*H846,2)</f>
        <v>0</v>
      </c>
      <c r="K846" s="167" t="s">
        <v>134</v>
      </c>
      <c r="L846" s="172"/>
      <c r="M846" s="173" t="s">
        <v>47</v>
      </c>
      <c r="N846" s="174" t="s">
        <v>55</v>
      </c>
      <c r="P846" s="136">
        <f>O846*H846</f>
        <v>0</v>
      </c>
      <c r="Q846" s="136">
        <v>6.8999999999999997E-4</v>
      </c>
      <c r="R846" s="136">
        <f>Q846*H846</f>
        <v>6.8999999999999999E-3</v>
      </c>
      <c r="S846" s="136">
        <v>0</v>
      </c>
      <c r="T846" s="137">
        <f>S846*H846</f>
        <v>0</v>
      </c>
      <c r="AR846" s="138" t="s">
        <v>94</v>
      </c>
      <c r="AT846" s="138" t="s">
        <v>316</v>
      </c>
      <c r="AU846" s="138" t="s">
        <v>94</v>
      </c>
      <c r="AY846" s="16" t="s">
        <v>128</v>
      </c>
      <c r="BE846" s="139">
        <f>IF(N846="základní",J846,0)</f>
        <v>0</v>
      </c>
      <c r="BF846" s="139">
        <f>IF(N846="snížená",J846,0)</f>
        <v>0</v>
      </c>
      <c r="BG846" s="139">
        <f>IF(N846="zákl. přenesená",J846,0)</f>
        <v>0</v>
      </c>
      <c r="BH846" s="139">
        <f>IF(N846="sníž. přenesená",J846,0)</f>
        <v>0</v>
      </c>
      <c r="BI846" s="139">
        <f>IF(N846="nulová",J846,0)</f>
        <v>0</v>
      </c>
      <c r="BJ846" s="16" t="s">
        <v>22</v>
      </c>
      <c r="BK846" s="139">
        <f>ROUND(I846*H846,2)</f>
        <v>0</v>
      </c>
      <c r="BL846" s="16" t="s">
        <v>22</v>
      </c>
      <c r="BM846" s="138" t="s">
        <v>967</v>
      </c>
    </row>
    <row r="847" spans="2:65" s="12" customFormat="1">
      <c r="B847" s="144"/>
      <c r="D847" s="145" t="s">
        <v>139</v>
      </c>
      <c r="E847" s="146" t="s">
        <v>47</v>
      </c>
      <c r="F847" s="147" t="s">
        <v>808</v>
      </c>
      <c r="H847" s="146" t="s">
        <v>47</v>
      </c>
      <c r="I847" s="148"/>
      <c r="L847" s="144"/>
      <c r="M847" s="149"/>
      <c r="T847" s="150"/>
      <c r="AT847" s="146" t="s">
        <v>139</v>
      </c>
      <c r="AU847" s="146" t="s">
        <v>94</v>
      </c>
      <c r="AV847" s="12" t="s">
        <v>22</v>
      </c>
      <c r="AW847" s="12" t="s">
        <v>45</v>
      </c>
      <c r="AX847" s="12" t="s">
        <v>84</v>
      </c>
      <c r="AY847" s="146" t="s">
        <v>128</v>
      </c>
    </row>
    <row r="848" spans="2:65" s="12" customFormat="1">
      <c r="B848" s="144"/>
      <c r="D848" s="145" t="s">
        <v>139</v>
      </c>
      <c r="E848" s="146" t="s">
        <v>47</v>
      </c>
      <c r="F848" s="147" t="s">
        <v>968</v>
      </c>
      <c r="H848" s="146" t="s">
        <v>47</v>
      </c>
      <c r="I848" s="148"/>
      <c r="L848" s="144"/>
      <c r="M848" s="149"/>
      <c r="T848" s="150"/>
      <c r="AT848" s="146" t="s">
        <v>139</v>
      </c>
      <c r="AU848" s="146" t="s">
        <v>94</v>
      </c>
      <c r="AV848" s="12" t="s">
        <v>22</v>
      </c>
      <c r="AW848" s="12" t="s">
        <v>45</v>
      </c>
      <c r="AX848" s="12" t="s">
        <v>84</v>
      </c>
      <c r="AY848" s="146" t="s">
        <v>128</v>
      </c>
    </row>
    <row r="849" spans="2:65" s="13" customFormat="1">
      <c r="B849" s="151"/>
      <c r="D849" s="145" t="s">
        <v>139</v>
      </c>
      <c r="E849" s="152" t="s">
        <v>47</v>
      </c>
      <c r="F849" s="153" t="s">
        <v>27</v>
      </c>
      <c r="H849" s="154">
        <v>10</v>
      </c>
      <c r="I849" s="155"/>
      <c r="L849" s="151"/>
      <c r="M849" s="156"/>
      <c r="T849" s="157"/>
      <c r="AT849" s="152" t="s">
        <v>139</v>
      </c>
      <c r="AU849" s="152" t="s">
        <v>94</v>
      </c>
      <c r="AV849" s="13" t="s">
        <v>94</v>
      </c>
      <c r="AW849" s="13" t="s">
        <v>45</v>
      </c>
      <c r="AX849" s="13" t="s">
        <v>22</v>
      </c>
      <c r="AY849" s="152" t="s">
        <v>128</v>
      </c>
    </row>
    <row r="850" spans="2:65" s="1" customFormat="1" ht="55.5" customHeight="1">
      <c r="B850" s="32"/>
      <c r="C850" s="127" t="s">
        <v>969</v>
      </c>
      <c r="D850" s="127" t="s">
        <v>130</v>
      </c>
      <c r="E850" s="128" t="s">
        <v>970</v>
      </c>
      <c r="F850" s="129" t="s">
        <v>971</v>
      </c>
      <c r="G850" s="130" t="s">
        <v>214</v>
      </c>
      <c r="H850" s="131">
        <v>355</v>
      </c>
      <c r="I850" s="132"/>
      <c r="J850" s="133">
        <f>ROUND(I850*H850,2)</f>
        <v>0</v>
      </c>
      <c r="K850" s="129" t="s">
        <v>134</v>
      </c>
      <c r="L850" s="32"/>
      <c r="M850" s="134" t="s">
        <v>47</v>
      </c>
      <c r="N850" s="135" t="s">
        <v>55</v>
      </c>
      <c r="P850" s="136">
        <f>O850*H850</f>
        <v>0</v>
      </c>
      <c r="Q850" s="136">
        <v>0</v>
      </c>
      <c r="R850" s="136">
        <f>Q850*H850</f>
        <v>0</v>
      </c>
      <c r="S850" s="136">
        <v>0</v>
      </c>
      <c r="T850" s="137">
        <f>S850*H850</f>
        <v>0</v>
      </c>
      <c r="AR850" s="138" t="s">
        <v>22</v>
      </c>
      <c r="AT850" s="138" t="s">
        <v>130</v>
      </c>
      <c r="AU850" s="138" t="s">
        <v>94</v>
      </c>
      <c r="AY850" s="16" t="s">
        <v>128</v>
      </c>
      <c r="BE850" s="139">
        <f>IF(N850="základní",J850,0)</f>
        <v>0</v>
      </c>
      <c r="BF850" s="139">
        <f>IF(N850="snížená",J850,0)</f>
        <v>0</v>
      </c>
      <c r="BG850" s="139">
        <f>IF(N850="zákl. přenesená",J850,0)</f>
        <v>0</v>
      </c>
      <c r="BH850" s="139">
        <f>IF(N850="sníž. přenesená",J850,0)</f>
        <v>0</v>
      </c>
      <c r="BI850" s="139">
        <f>IF(N850="nulová",J850,0)</f>
        <v>0</v>
      </c>
      <c r="BJ850" s="16" t="s">
        <v>22</v>
      </c>
      <c r="BK850" s="139">
        <f>ROUND(I850*H850,2)</f>
        <v>0</v>
      </c>
      <c r="BL850" s="16" t="s">
        <v>22</v>
      </c>
      <c r="BM850" s="138" t="s">
        <v>972</v>
      </c>
    </row>
    <row r="851" spans="2:65" s="1" customFormat="1">
      <c r="B851" s="32"/>
      <c r="D851" s="140" t="s">
        <v>137</v>
      </c>
      <c r="F851" s="141" t="s">
        <v>973</v>
      </c>
      <c r="I851" s="142"/>
      <c r="L851" s="32"/>
      <c r="M851" s="143"/>
      <c r="T851" s="51"/>
      <c r="AT851" s="16" t="s">
        <v>137</v>
      </c>
      <c r="AU851" s="16" t="s">
        <v>94</v>
      </c>
    </row>
    <row r="852" spans="2:65" s="12" customFormat="1">
      <c r="B852" s="144"/>
      <c r="D852" s="145" t="s">
        <v>139</v>
      </c>
      <c r="E852" s="146" t="s">
        <v>47</v>
      </c>
      <c r="F852" s="147" t="s">
        <v>140</v>
      </c>
      <c r="H852" s="146" t="s">
        <v>47</v>
      </c>
      <c r="I852" s="148"/>
      <c r="L852" s="144"/>
      <c r="M852" s="149"/>
      <c r="T852" s="150"/>
      <c r="AT852" s="146" t="s">
        <v>139</v>
      </c>
      <c r="AU852" s="146" t="s">
        <v>94</v>
      </c>
      <c r="AV852" s="12" t="s">
        <v>22</v>
      </c>
      <c r="AW852" s="12" t="s">
        <v>45</v>
      </c>
      <c r="AX852" s="12" t="s">
        <v>84</v>
      </c>
      <c r="AY852" s="146" t="s">
        <v>128</v>
      </c>
    </row>
    <row r="853" spans="2:65" s="12" customFormat="1">
      <c r="B853" s="144"/>
      <c r="D853" s="145" t="s">
        <v>139</v>
      </c>
      <c r="E853" s="146" t="s">
        <v>47</v>
      </c>
      <c r="F853" s="147" t="s">
        <v>905</v>
      </c>
      <c r="H853" s="146" t="s">
        <v>47</v>
      </c>
      <c r="I853" s="148"/>
      <c r="L853" s="144"/>
      <c r="M853" s="149"/>
      <c r="T853" s="150"/>
      <c r="AT853" s="146" t="s">
        <v>139</v>
      </c>
      <c r="AU853" s="146" t="s">
        <v>94</v>
      </c>
      <c r="AV853" s="12" t="s">
        <v>22</v>
      </c>
      <c r="AW853" s="12" t="s">
        <v>45</v>
      </c>
      <c r="AX853" s="12" t="s">
        <v>84</v>
      </c>
      <c r="AY853" s="146" t="s">
        <v>128</v>
      </c>
    </row>
    <row r="854" spans="2:65" s="13" customFormat="1" ht="22.5">
      <c r="B854" s="151"/>
      <c r="D854" s="145" t="s">
        <v>139</v>
      </c>
      <c r="E854" s="152" t="s">
        <v>47</v>
      </c>
      <c r="F854" s="153" t="s">
        <v>936</v>
      </c>
      <c r="H854" s="154">
        <v>355</v>
      </c>
      <c r="I854" s="155"/>
      <c r="L854" s="151"/>
      <c r="M854" s="156"/>
      <c r="T854" s="157"/>
      <c r="AT854" s="152" t="s">
        <v>139</v>
      </c>
      <c r="AU854" s="152" t="s">
        <v>94</v>
      </c>
      <c r="AV854" s="13" t="s">
        <v>94</v>
      </c>
      <c r="AW854" s="13" t="s">
        <v>45</v>
      </c>
      <c r="AX854" s="13" t="s">
        <v>22</v>
      </c>
      <c r="AY854" s="152" t="s">
        <v>128</v>
      </c>
    </row>
    <row r="855" spans="2:65" s="1" customFormat="1" ht="55.5" customHeight="1">
      <c r="B855" s="32"/>
      <c r="C855" s="127" t="s">
        <v>974</v>
      </c>
      <c r="D855" s="127" t="s">
        <v>130</v>
      </c>
      <c r="E855" s="128" t="s">
        <v>975</v>
      </c>
      <c r="F855" s="129" t="s">
        <v>976</v>
      </c>
      <c r="G855" s="130" t="s">
        <v>214</v>
      </c>
      <c r="H855" s="131">
        <v>10</v>
      </c>
      <c r="I855" s="132"/>
      <c r="J855" s="133">
        <f>ROUND(I855*H855,2)</f>
        <v>0</v>
      </c>
      <c r="K855" s="129" t="s">
        <v>134</v>
      </c>
      <c r="L855" s="32"/>
      <c r="M855" s="134" t="s">
        <v>47</v>
      </c>
      <c r="N855" s="135" t="s">
        <v>55</v>
      </c>
      <c r="P855" s="136">
        <f>O855*H855</f>
        <v>0</v>
      </c>
      <c r="Q855" s="136">
        <v>0</v>
      </c>
      <c r="R855" s="136">
        <f>Q855*H855</f>
        <v>0</v>
      </c>
      <c r="S855" s="136">
        <v>0</v>
      </c>
      <c r="T855" s="137">
        <f>S855*H855</f>
        <v>0</v>
      </c>
      <c r="AR855" s="138" t="s">
        <v>22</v>
      </c>
      <c r="AT855" s="138" t="s">
        <v>130</v>
      </c>
      <c r="AU855" s="138" t="s">
        <v>94</v>
      </c>
      <c r="AY855" s="16" t="s">
        <v>128</v>
      </c>
      <c r="BE855" s="139">
        <f>IF(N855="základní",J855,0)</f>
        <v>0</v>
      </c>
      <c r="BF855" s="139">
        <f>IF(N855="snížená",J855,0)</f>
        <v>0</v>
      </c>
      <c r="BG855" s="139">
        <f>IF(N855="zákl. přenesená",J855,0)</f>
        <v>0</v>
      </c>
      <c r="BH855" s="139">
        <f>IF(N855="sníž. přenesená",J855,0)</f>
        <v>0</v>
      </c>
      <c r="BI855" s="139">
        <f>IF(N855="nulová",J855,0)</f>
        <v>0</v>
      </c>
      <c r="BJ855" s="16" t="s">
        <v>22</v>
      </c>
      <c r="BK855" s="139">
        <f>ROUND(I855*H855,2)</f>
        <v>0</v>
      </c>
      <c r="BL855" s="16" t="s">
        <v>22</v>
      </c>
      <c r="BM855" s="138" t="s">
        <v>977</v>
      </c>
    </row>
    <row r="856" spans="2:65" s="1" customFormat="1">
      <c r="B856" s="32"/>
      <c r="D856" s="140" t="s">
        <v>137</v>
      </c>
      <c r="F856" s="141" t="s">
        <v>978</v>
      </c>
      <c r="I856" s="142"/>
      <c r="L856" s="32"/>
      <c r="M856" s="143"/>
      <c r="T856" s="51"/>
      <c r="AT856" s="16" t="s">
        <v>137</v>
      </c>
      <c r="AU856" s="16" t="s">
        <v>94</v>
      </c>
    </row>
    <row r="857" spans="2:65" s="12" customFormat="1">
      <c r="B857" s="144"/>
      <c r="D857" s="145" t="s">
        <v>139</v>
      </c>
      <c r="E857" s="146" t="s">
        <v>47</v>
      </c>
      <c r="F857" s="147" t="s">
        <v>140</v>
      </c>
      <c r="H857" s="146" t="s">
        <v>47</v>
      </c>
      <c r="I857" s="148"/>
      <c r="L857" s="144"/>
      <c r="M857" s="149"/>
      <c r="T857" s="150"/>
      <c r="AT857" s="146" t="s">
        <v>139</v>
      </c>
      <c r="AU857" s="146" t="s">
        <v>94</v>
      </c>
      <c r="AV857" s="12" t="s">
        <v>22</v>
      </c>
      <c r="AW857" s="12" t="s">
        <v>45</v>
      </c>
      <c r="AX857" s="12" t="s">
        <v>84</v>
      </c>
      <c r="AY857" s="146" t="s">
        <v>128</v>
      </c>
    </row>
    <row r="858" spans="2:65" s="12" customFormat="1">
      <c r="B858" s="144"/>
      <c r="D858" s="145" t="s">
        <v>139</v>
      </c>
      <c r="E858" s="146" t="s">
        <v>47</v>
      </c>
      <c r="F858" s="147" t="s">
        <v>979</v>
      </c>
      <c r="H858" s="146" t="s">
        <v>47</v>
      </c>
      <c r="I858" s="148"/>
      <c r="L858" s="144"/>
      <c r="M858" s="149"/>
      <c r="T858" s="150"/>
      <c r="AT858" s="146" t="s">
        <v>139</v>
      </c>
      <c r="AU858" s="146" t="s">
        <v>94</v>
      </c>
      <c r="AV858" s="12" t="s">
        <v>22</v>
      </c>
      <c r="AW858" s="12" t="s">
        <v>45</v>
      </c>
      <c r="AX858" s="12" t="s">
        <v>84</v>
      </c>
      <c r="AY858" s="146" t="s">
        <v>128</v>
      </c>
    </row>
    <row r="859" spans="2:65" s="13" customFormat="1">
      <c r="B859" s="151"/>
      <c r="D859" s="145" t="s">
        <v>139</v>
      </c>
      <c r="E859" s="152" t="s">
        <v>47</v>
      </c>
      <c r="F859" s="153" t="s">
        <v>942</v>
      </c>
      <c r="H859" s="154">
        <v>10</v>
      </c>
      <c r="I859" s="155"/>
      <c r="L859" s="151"/>
      <c r="M859" s="156"/>
      <c r="T859" s="157"/>
      <c r="AT859" s="152" t="s">
        <v>139</v>
      </c>
      <c r="AU859" s="152" t="s">
        <v>94</v>
      </c>
      <c r="AV859" s="13" t="s">
        <v>94</v>
      </c>
      <c r="AW859" s="13" t="s">
        <v>45</v>
      </c>
      <c r="AX859" s="13" t="s">
        <v>22</v>
      </c>
      <c r="AY859" s="152" t="s">
        <v>128</v>
      </c>
    </row>
    <row r="860" spans="2:65" s="1" customFormat="1" ht="55.5" customHeight="1">
      <c r="B860" s="32"/>
      <c r="C860" s="127" t="s">
        <v>980</v>
      </c>
      <c r="D860" s="127" t="s">
        <v>130</v>
      </c>
      <c r="E860" s="128" t="s">
        <v>336</v>
      </c>
      <c r="F860" s="129" t="s">
        <v>337</v>
      </c>
      <c r="G860" s="130" t="s">
        <v>214</v>
      </c>
      <c r="H860" s="131">
        <v>73</v>
      </c>
      <c r="I860" s="132"/>
      <c r="J860" s="133">
        <f>ROUND(I860*H860,2)</f>
        <v>0</v>
      </c>
      <c r="K860" s="129" t="s">
        <v>134</v>
      </c>
      <c r="L860" s="32"/>
      <c r="M860" s="134" t="s">
        <v>47</v>
      </c>
      <c r="N860" s="135" t="s">
        <v>55</v>
      </c>
      <c r="P860" s="136">
        <f>O860*H860</f>
        <v>0</v>
      </c>
      <c r="Q860" s="136">
        <v>0</v>
      </c>
      <c r="R860" s="136">
        <f>Q860*H860</f>
        <v>0</v>
      </c>
      <c r="S860" s="136">
        <v>0</v>
      </c>
      <c r="T860" s="137">
        <f>S860*H860</f>
        <v>0</v>
      </c>
      <c r="AR860" s="138" t="s">
        <v>22</v>
      </c>
      <c r="AT860" s="138" t="s">
        <v>130</v>
      </c>
      <c r="AU860" s="138" t="s">
        <v>94</v>
      </c>
      <c r="AY860" s="16" t="s">
        <v>128</v>
      </c>
      <c r="BE860" s="139">
        <f>IF(N860="základní",J860,0)</f>
        <v>0</v>
      </c>
      <c r="BF860" s="139">
        <f>IF(N860="snížená",J860,0)</f>
        <v>0</v>
      </c>
      <c r="BG860" s="139">
        <f>IF(N860="zákl. přenesená",J860,0)</f>
        <v>0</v>
      </c>
      <c r="BH860" s="139">
        <f>IF(N860="sníž. přenesená",J860,0)</f>
        <v>0</v>
      </c>
      <c r="BI860" s="139">
        <f>IF(N860="nulová",J860,0)</f>
        <v>0</v>
      </c>
      <c r="BJ860" s="16" t="s">
        <v>22</v>
      </c>
      <c r="BK860" s="139">
        <f>ROUND(I860*H860,2)</f>
        <v>0</v>
      </c>
      <c r="BL860" s="16" t="s">
        <v>22</v>
      </c>
      <c r="BM860" s="138" t="s">
        <v>981</v>
      </c>
    </row>
    <row r="861" spans="2:65" s="1" customFormat="1">
      <c r="B861" s="32"/>
      <c r="D861" s="140" t="s">
        <v>137</v>
      </c>
      <c r="F861" s="141" t="s">
        <v>339</v>
      </c>
      <c r="I861" s="142"/>
      <c r="L861" s="32"/>
      <c r="M861" s="143"/>
      <c r="T861" s="51"/>
      <c r="AT861" s="16" t="s">
        <v>137</v>
      </c>
      <c r="AU861" s="16" t="s">
        <v>94</v>
      </c>
    </row>
    <row r="862" spans="2:65" s="12" customFormat="1">
      <c r="B862" s="144"/>
      <c r="D862" s="145" t="s">
        <v>139</v>
      </c>
      <c r="E862" s="146" t="s">
        <v>47</v>
      </c>
      <c r="F862" s="147" t="s">
        <v>140</v>
      </c>
      <c r="H862" s="146" t="s">
        <v>47</v>
      </c>
      <c r="I862" s="148"/>
      <c r="L862" s="144"/>
      <c r="M862" s="149"/>
      <c r="T862" s="150"/>
      <c r="AT862" s="146" t="s">
        <v>139</v>
      </c>
      <c r="AU862" s="146" t="s">
        <v>94</v>
      </c>
      <c r="AV862" s="12" t="s">
        <v>22</v>
      </c>
      <c r="AW862" s="12" t="s">
        <v>45</v>
      </c>
      <c r="AX862" s="12" t="s">
        <v>84</v>
      </c>
      <c r="AY862" s="146" t="s">
        <v>128</v>
      </c>
    </row>
    <row r="863" spans="2:65" s="12" customFormat="1">
      <c r="B863" s="144"/>
      <c r="D863" s="145" t="s">
        <v>139</v>
      </c>
      <c r="E863" s="146" t="s">
        <v>47</v>
      </c>
      <c r="F863" s="147" t="s">
        <v>909</v>
      </c>
      <c r="H863" s="146" t="s">
        <v>47</v>
      </c>
      <c r="I863" s="148"/>
      <c r="L863" s="144"/>
      <c r="M863" s="149"/>
      <c r="T863" s="150"/>
      <c r="AT863" s="146" t="s">
        <v>139</v>
      </c>
      <c r="AU863" s="146" t="s">
        <v>94</v>
      </c>
      <c r="AV863" s="12" t="s">
        <v>22</v>
      </c>
      <c r="AW863" s="12" t="s">
        <v>45</v>
      </c>
      <c r="AX863" s="12" t="s">
        <v>84</v>
      </c>
      <c r="AY863" s="146" t="s">
        <v>128</v>
      </c>
    </row>
    <row r="864" spans="2:65" s="13" customFormat="1">
      <c r="B864" s="151"/>
      <c r="D864" s="145" t="s">
        <v>139</v>
      </c>
      <c r="E864" s="152" t="s">
        <v>47</v>
      </c>
      <c r="F864" s="153" t="s">
        <v>945</v>
      </c>
      <c r="H864" s="154">
        <v>73</v>
      </c>
      <c r="I864" s="155"/>
      <c r="L864" s="151"/>
      <c r="M864" s="156"/>
      <c r="T864" s="157"/>
      <c r="AT864" s="152" t="s">
        <v>139</v>
      </c>
      <c r="AU864" s="152" t="s">
        <v>94</v>
      </c>
      <c r="AV864" s="13" t="s">
        <v>94</v>
      </c>
      <c r="AW864" s="13" t="s">
        <v>45</v>
      </c>
      <c r="AX864" s="13" t="s">
        <v>22</v>
      </c>
      <c r="AY864" s="152" t="s">
        <v>128</v>
      </c>
    </row>
    <row r="865" spans="2:65" s="1" customFormat="1" ht="44.25" customHeight="1">
      <c r="B865" s="32"/>
      <c r="C865" s="127" t="s">
        <v>982</v>
      </c>
      <c r="D865" s="127" t="s">
        <v>130</v>
      </c>
      <c r="E865" s="128" t="s">
        <v>983</v>
      </c>
      <c r="F865" s="129" t="s">
        <v>984</v>
      </c>
      <c r="G865" s="130" t="s">
        <v>693</v>
      </c>
      <c r="H865" s="131">
        <v>4</v>
      </c>
      <c r="I865" s="132"/>
      <c r="J865" s="133">
        <f>ROUND(I865*H865,2)</f>
        <v>0</v>
      </c>
      <c r="K865" s="129" t="s">
        <v>134</v>
      </c>
      <c r="L865" s="32"/>
      <c r="M865" s="134" t="s">
        <v>47</v>
      </c>
      <c r="N865" s="135" t="s">
        <v>55</v>
      </c>
      <c r="P865" s="136">
        <f>O865*H865</f>
        <v>0</v>
      </c>
      <c r="Q865" s="136">
        <v>0.37430000000000002</v>
      </c>
      <c r="R865" s="136">
        <f>Q865*H865</f>
        <v>1.4972000000000001</v>
      </c>
      <c r="S865" s="136">
        <v>0</v>
      </c>
      <c r="T865" s="137">
        <f>S865*H865</f>
        <v>0</v>
      </c>
      <c r="AR865" s="138" t="s">
        <v>22</v>
      </c>
      <c r="AT865" s="138" t="s">
        <v>130</v>
      </c>
      <c r="AU865" s="138" t="s">
        <v>94</v>
      </c>
      <c r="AY865" s="16" t="s">
        <v>128</v>
      </c>
      <c r="BE865" s="139">
        <f>IF(N865="základní",J865,0)</f>
        <v>0</v>
      </c>
      <c r="BF865" s="139">
        <f>IF(N865="snížená",J865,0)</f>
        <v>0</v>
      </c>
      <c r="BG865" s="139">
        <f>IF(N865="zákl. přenesená",J865,0)</f>
        <v>0</v>
      </c>
      <c r="BH865" s="139">
        <f>IF(N865="sníž. přenesená",J865,0)</f>
        <v>0</v>
      </c>
      <c r="BI865" s="139">
        <f>IF(N865="nulová",J865,0)</f>
        <v>0</v>
      </c>
      <c r="BJ865" s="16" t="s">
        <v>22</v>
      </c>
      <c r="BK865" s="139">
        <f>ROUND(I865*H865,2)</f>
        <v>0</v>
      </c>
      <c r="BL865" s="16" t="s">
        <v>22</v>
      </c>
      <c r="BM865" s="138" t="s">
        <v>985</v>
      </c>
    </row>
    <row r="866" spans="2:65" s="1" customFormat="1">
      <c r="B866" s="32"/>
      <c r="D866" s="140" t="s">
        <v>137</v>
      </c>
      <c r="F866" s="141" t="s">
        <v>986</v>
      </c>
      <c r="I866" s="142"/>
      <c r="L866" s="32"/>
      <c r="M866" s="143"/>
      <c r="T866" s="51"/>
      <c r="AT866" s="16" t="s">
        <v>137</v>
      </c>
      <c r="AU866" s="16" t="s">
        <v>94</v>
      </c>
    </row>
    <row r="867" spans="2:65" s="12" customFormat="1">
      <c r="B867" s="144"/>
      <c r="D867" s="145" t="s">
        <v>139</v>
      </c>
      <c r="E867" s="146" t="s">
        <v>47</v>
      </c>
      <c r="F867" s="147" t="s">
        <v>140</v>
      </c>
      <c r="H867" s="146" t="s">
        <v>47</v>
      </c>
      <c r="I867" s="148"/>
      <c r="L867" s="144"/>
      <c r="M867" s="149"/>
      <c r="T867" s="150"/>
      <c r="AT867" s="146" t="s">
        <v>139</v>
      </c>
      <c r="AU867" s="146" t="s">
        <v>94</v>
      </c>
      <c r="AV867" s="12" t="s">
        <v>22</v>
      </c>
      <c r="AW867" s="12" t="s">
        <v>45</v>
      </c>
      <c r="AX867" s="12" t="s">
        <v>84</v>
      </c>
      <c r="AY867" s="146" t="s">
        <v>128</v>
      </c>
    </row>
    <row r="868" spans="2:65" s="12" customFormat="1">
      <c r="B868" s="144"/>
      <c r="D868" s="145" t="s">
        <v>139</v>
      </c>
      <c r="E868" s="146" t="s">
        <v>47</v>
      </c>
      <c r="F868" s="147" t="s">
        <v>808</v>
      </c>
      <c r="H868" s="146" t="s">
        <v>47</v>
      </c>
      <c r="I868" s="148"/>
      <c r="L868" s="144"/>
      <c r="M868" s="149"/>
      <c r="T868" s="150"/>
      <c r="AT868" s="146" t="s">
        <v>139</v>
      </c>
      <c r="AU868" s="146" t="s">
        <v>94</v>
      </c>
      <c r="AV868" s="12" t="s">
        <v>22</v>
      </c>
      <c r="AW868" s="12" t="s">
        <v>45</v>
      </c>
      <c r="AX868" s="12" t="s">
        <v>84</v>
      </c>
      <c r="AY868" s="146" t="s">
        <v>128</v>
      </c>
    </row>
    <row r="869" spans="2:65" s="12" customFormat="1">
      <c r="B869" s="144"/>
      <c r="D869" s="145" t="s">
        <v>139</v>
      </c>
      <c r="E869" s="146" t="s">
        <v>47</v>
      </c>
      <c r="F869" s="147" t="s">
        <v>895</v>
      </c>
      <c r="H869" s="146" t="s">
        <v>47</v>
      </c>
      <c r="I869" s="148"/>
      <c r="L869" s="144"/>
      <c r="M869" s="149"/>
      <c r="T869" s="150"/>
      <c r="AT869" s="146" t="s">
        <v>139</v>
      </c>
      <c r="AU869" s="146" t="s">
        <v>94</v>
      </c>
      <c r="AV869" s="12" t="s">
        <v>22</v>
      </c>
      <c r="AW869" s="12" t="s">
        <v>45</v>
      </c>
      <c r="AX869" s="12" t="s">
        <v>84</v>
      </c>
      <c r="AY869" s="146" t="s">
        <v>128</v>
      </c>
    </row>
    <row r="870" spans="2:65" s="13" customFormat="1">
      <c r="B870" s="151"/>
      <c r="D870" s="145" t="s">
        <v>139</v>
      </c>
      <c r="E870" s="152" t="s">
        <v>47</v>
      </c>
      <c r="F870" s="153" t="s">
        <v>135</v>
      </c>
      <c r="H870" s="154">
        <v>4</v>
      </c>
      <c r="I870" s="155"/>
      <c r="L870" s="151"/>
      <c r="M870" s="156"/>
      <c r="T870" s="157"/>
      <c r="AT870" s="152" t="s">
        <v>139</v>
      </c>
      <c r="AU870" s="152" t="s">
        <v>94</v>
      </c>
      <c r="AV870" s="13" t="s">
        <v>94</v>
      </c>
      <c r="AW870" s="13" t="s">
        <v>45</v>
      </c>
      <c r="AX870" s="13" t="s">
        <v>22</v>
      </c>
      <c r="AY870" s="152" t="s">
        <v>128</v>
      </c>
    </row>
    <row r="871" spans="2:65" s="1" customFormat="1" ht="24.2" customHeight="1">
      <c r="B871" s="32"/>
      <c r="C871" s="127" t="s">
        <v>987</v>
      </c>
      <c r="D871" s="127" t="s">
        <v>130</v>
      </c>
      <c r="E871" s="128" t="s">
        <v>988</v>
      </c>
      <c r="F871" s="129" t="s">
        <v>989</v>
      </c>
      <c r="G871" s="130" t="s">
        <v>693</v>
      </c>
      <c r="H871" s="131">
        <v>17</v>
      </c>
      <c r="I871" s="132"/>
      <c r="J871" s="133">
        <f>ROUND(I871*H871,2)</f>
        <v>0</v>
      </c>
      <c r="K871" s="129" t="s">
        <v>134</v>
      </c>
      <c r="L871" s="32"/>
      <c r="M871" s="134" t="s">
        <v>47</v>
      </c>
      <c r="N871" s="135" t="s">
        <v>55</v>
      </c>
      <c r="P871" s="136">
        <f>O871*H871</f>
        <v>0</v>
      </c>
      <c r="Q871" s="136">
        <v>0</v>
      </c>
      <c r="R871" s="136">
        <f>Q871*H871</f>
        <v>0</v>
      </c>
      <c r="S871" s="136">
        <v>0</v>
      </c>
      <c r="T871" s="137">
        <f>S871*H871</f>
        <v>0</v>
      </c>
      <c r="AR871" s="138" t="s">
        <v>22</v>
      </c>
      <c r="AT871" s="138" t="s">
        <v>130</v>
      </c>
      <c r="AU871" s="138" t="s">
        <v>94</v>
      </c>
      <c r="AY871" s="16" t="s">
        <v>128</v>
      </c>
      <c r="BE871" s="139">
        <f>IF(N871="základní",J871,0)</f>
        <v>0</v>
      </c>
      <c r="BF871" s="139">
        <f>IF(N871="snížená",J871,0)</f>
        <v>0</v>
      </c>
      <c r="BG871" s="139">
        <f>IF(N871="zákl. přenesená",J871,0)</f>
        <v>0</v>
      </c>
      <c r="BH871" s="139">
        <f>IF(N871="sníž. přenesená",J871,0)</f>
        <v>0</v>
      </c>
      <c r="BI871" s="139">
        <f>IF(N871="nulová",J871,0)</f>
        <v>0</v>
      </c>
      <c r="BJ871" s="16" t="s">
        <v>22</v>
      </c>
      <c r="BK871" s="139">
        <f>ROUND(I871*H871,2)</f>
        <v>0</v>
      </c>
      <c r="BL871" s="16" t="s">
        <v>22</v>
      </c>
      <c r="BM871" s="138" t="s">
        <v>990</v>
      </c>
    </row>
    <row r="872" spans="2:65" s="1" customFormat="1">
      <c r="B872" s="32"/>
      <c r="D872" s="140" t="s">
        <v>137</v>
      </c>
      <c r="F872" s="141" t="s">
        <v>991</v>
      </c>
      <c r="I872" s="142"/>
      <c r="L872" s="32"/>
      <c r="M872" s="143"/>
      <c r="T872" s="51"/>
      <c r="AT872" s="16" t="s">
        <v>137</v>
      </c>
      <c r="AU872" s="16" t="s">
        <v>94</v>
      </c>
    </row>
    <row r="873" spans="2:65" s="12" customFormat="1">
      <c r="B873" s="144"/>
      <c r="D873" s="145" t="s">
        <v>139</v>
      </c>
      <c r="E873" s="146" t="s">
        <v>47</v>
      </c>
      <c r="F873" s="147" t="s">
        <v>140</v>
      </c>
      <c r="H873" s="146" t="s">
        <v>47</v>
      </c>
      <c r="I873" s="148"/>
      <c r="L873" s="144"/>
      <c r="M873" s="149"/>
      <c r="T873" s="150"/>
      <c r="AT873" s="146" t="s">
        <v>139</v>
      </c>
      <c r="AU873" s="146" t="s">
        <v>94</v>
      </c>
      <c r="AV873" s="12" t="s">
        <v>22</v>
      </c>
      <c r="AW873" s="12" t="s">
        <v>45</v>
      </c>
      <c r="AX873" s="12" t="s">
        <v>84</v>
      </c>
      <c r="AY873" s="146" t="s">
        <v>128</v>
      </c>
    </row>
    <row r="874" spans="2:65" s="12" customFormat="1">
      <c r="B874" s="144"/>
      <c r="D874" s="145" t="s">
        <v>139</v>
      </c>
      <c r="E874" s="146" t="s">
        <v>47</v>
      </c>
      <c r="F874" s="147" t="s">
        <v>808</v>
      </c>
      <c r="H874" s="146" t="s">
        <v>47</v>
      </c>
      <c r="I874" s="148"/>
      <c r="L874" s="144"/>
      <c r="M874" s="149"/>
      <c r="T874" s="150"/>
      <c r="AT874" s="146" t="s">
        <v>139</v>
      </c>
      <c r="AU874" s="146" t="s">
        <v>94</v>
      </c>
      <c r="AV874" s="12" t="s">
        <v>22</v>
      </c>
      <c r="AW874" s="12" t="s">
        <v>45</v>
      </c>
      <c r="AX874" s="12" t="s">
        <v>84</v>
      </c>
      <c r="AY874" s="146" t="s">
        <v>128</v>
      </c>
    </row>
    <row r="875" spans="2:65" s="12" customFormat="1">
      <c r="B875" s="144"/>
      <c r="D875" s="145" t="s">
        <v>139</v>
      </c>
      <c r="E875" s="146" t="s">
        <v>47</v>
      </c>
      <c r="F875" s="147" t="s">
        <v>992</v>
      </c>
      <c r="H875" s="146" t="s">
        <v>47</v>
      </c>
      <c r="I875" s="148"/>
      <c r="L875" s="144"/>
      <c r="M875" s="149"/>
      <c r="T875" s="150"/>
      <c r="AT875" s="146" t="s">
        <v>139</v>
      </c>
      <c r="AU875" s="146" t="s">
        <v>94</v>
      </c>
      <c r="AV875" s="12" t="s">
        <v>22</v>
      </c>
      <c r="AW875" s="12" t="s">
        <v>45</v>
      </c>
      <c r="AX875" s="12" t="s">
        <v>84</v>
      </c>
      <c r="AY875" s="146" t="s">
        <v>128</v>
      </c>
    </row>
    <row r="876" spans="2:65" s="13" customFormat="1">
      <c r="B876" s="151"/>
      <c r="D876" s="145" t="s">
        <v>139</v>
      </c>
      <c r="E876" s="152" t="s">
        <v>47</v>
      </c>
      <c r="F876" s="153" t="s">
        <v>993</v>
      </c>
      <c r="H876" s="154">
        <v>17</v>
      </c>
      <c r="I876" s="155"/>
      <c r="L876" s="151"/>
      <c r="M876" s="156"/>
      <c r="T876" s="157"/>
      <c r="AT876" s="152" t="s">
        <v>139</v>
      </c>
      <c r="AU876" s="152" t="s">
        <v>94</v>
      </c>
      <c r="AV876" s="13" t="s">
        <v>94</v>
      </c>
      <c r="AW876" s="13" t="s">
        <v>45</v>
      </c>
      <c r="AX876" s="13" t="s">
        <v>22</v>
      </c>
      <c r="AY876" s="152" t="s">
        <v>128</v>
      </c>
    </row>
    <row r="877" spans="2:65" s="1" customFormat="1" ht="49.15" customHeight="1">
      <c r="B877" s="32"/>
      <c r="C877" s="127" t="s">
        <v>994</v>
      </c>
      <c r="D877" s="127" t="s">
        <v>130</v>
      </c>
      <c r="E877" s="128" t="s">
        <v>995</v>
      </c>
      <c r="F877" s="129" t="s">
        <v>996</v>
      </c>
      <c r="G877" s="130" t="s">
        <v>214</v>
      </c>
      <c r="H877" s="131">
        <v>63</v>
      </c>
      <c r="I877" s="132"/>
      <c r="J877" s="133">
        <f>ROUND(I877*H877,2)</f>
        <v>0</v>
      </c>
      <c r="K877" s="129" t="s">
        <v>134</v>
      </c>
      <c r="L877" s="32"/>
      <c r="M877" s="134" t="s">
        <v>47</v>
      </c>
      <c r="N877" s="135" t="s">
        <v>55</v>
      </c>
      <c r="P877" s="136">
        <f>O877*H877</f>
        <v>0</v>
      </c>
      <c r="Q877" s="136">
        <v>3.6600000000000001E-3</v>
      </c>
      <c r="R877" s="136">
        <f>Q877*H877</f>
        <v>0.23058000000000001</v>
      </c>
      <c r="S877" s="136">
        <v>0</v>
      </c>
      <c r="T877" s="137">
        <f>S877*H877</f>
        <v>0</v>
      </c>
      <c r="AR877" s="138" t="s">
        <v>22</v>
      </c>
      <c r="AT877" s="138" t="s">
        <v>130</v>
      </c>
      <c r="AU877" s="138" t="s">
        <v>94</v>
      </c>
      <c r="AY877" s="16" t="s">
        <v>128</v>
      </c>
      <c r="BE877" s="139">
        <f>IF(N877="základní",J877,0)</f>
        <v>0</v>
      </c>
      <c r="BF877" s="139">
        <f>IF(N877="snížená",J877,0)</f>
        <v>0</v>
      </c>
      <c r="BG877" s="139">
        <f>IF(N877="zákl. přenesená",J877,0)</f>
        <v>0</v>
      </c>
      <c r="BH877" s="139">
        <f>IF(N877="sníž. přenesená",J877,0)</f>
        <v>0</v>
      </c>
      <c r="BI877" s="139">
        <f>IF(N877="nulová",J877,0)</f>
        <v>0</v>
      </c>
      <c r="BJ877" s="16" t="s">
        <v>22</v>
      </c>
      <c r="BK877" s="139">
        <f>ROUND(I877*H877,2)</f>
        <v>0</v>
      </c>
      <c r="BL877" s="16" t="s">
        <v>22</v>
      </c>
      <c r="BM877" s="138" t="s">
        <v>997</v>
      </c>
    </row>
    <row r="878" spans="2:65" s="1" customFormat="1">
      <c r="B878" s="32"/>
      <c r="D878" s="140" t="s">
        <v>137</v>
      </c>
      <c r="F878" s="141" t="s">
        <v>998</v>
      </c>
      <c r="I878" s="142"/>
      <c r="L878" s="32"/>
      <c r="M878" s="143"/>
      <c r="T878" s="51"/>
      <c r="AT878" s="16" t="s">
        <v>137</v>
      </c>
      <c r="AU878" s="16" t="s">
        <v>94</v>
      </c>
    </row>
    <row r="879" spans="2:65" s="12" customFormat="1">
      <c r="B879" s="144"/>
      <c r="D879" s="145" t="s">
        <v>139</v>
      </c>
      <c r="E879" s="146" t="s">
        <v>47</v>
      </c>
      <c r="F879" s="147" t="s">
        <v>140</v>
      </c>
      <c r="H879" s="146" t="s">
        <v>47</v>
      </c>
      <c r="I879" s="148"/>
      <c r="L879" s="144"/>
      <c r="M879" s="149"/>
      <c r="T879" s="150"/>
      <c r="AT879" s="146" t="s">
        <v>139</v>
      </c>
      <c r="AU879" s="146" t="s">
        <v>94</v>
      </c>
      <c r="AV879" s="12" t="s">
        <v>22</v>
      </c>
      <c r="AW879" s="12" t="s">
        <v>45</v>
      </c>
      <c r="AX879" s="12" t="s">
        <v>84</v>
      </c>
      <c r="AY879" s="146" t="s">
        <v>128</v>
      </c>
    </row>
    <row r="880" spans="2:65" s="12" customFormat="1">
      <c r="B880" s="144"/>
      <c r="D880" s="145" t="s">
        <v>139</v>
      </c>
      <c r="E880" s="146" t="s">
        <v>47</v>
      </c>
      <c r="F880" s="147" t="s">
        <v>999</v>
      </c>
      <c r="H880" s="146" t="s">
        <v>47</v>
      </c>
      <c r="I880" s="148"/>
      <c r="L880" s="144"/>
      <c r="M880" s="149"/>
      <c r="T880" s="150"/>
      <c r="AT880" s="146" t="s">
        <v>139</v>
      </c>
      <c r="AU880" s="146" t="s">
        <v>94</v>
      </c>
      <c r="AV880" s="12" t="s">
        <v>22</v>
      </c>
      <c r="AW880" s="12" t="s">
        <v>45</v>
      </c>
      <c r="AX880" s="12" t="s">
        <v>84</v>
      </c>
      <c r="AY880" s="146" t="s">
        <v>128</v>
      </c>
    </row>
    <row r="881" spans="2:65" s="12" customFormat="1">
      <c r="B881" s="144"/>
      <c r="D881" s="145" t="s">
        <v>139</v>
      </c>
      <c r="E881" s="146" t="s">
        <v>47</v>
      </c>
      <c r="F881" s="147" t="s">
        <v>782</v>
      </c>
      <c r="H881" s="146" t="s">
        <v>47</v>
      </c>
      <c r="I881" s="148"/>
      <c r="L881" s="144"/>
      <c r="M881" s="149"/>
      <c r="T881" s="150"/>
      <c r="AT881" s="146" t="s">
        <v>139</v>
      </c>
      <c r="AU881" s="146" t="s">
        <v>94</v>
      </c>
      <c r="AV881" s="12" t="s">
        <v>22</v>
      </c>
      <c r="AW881" s="12" t="s">
        <v>45</v>
      </c>
      <c r="AX881" s="12" t="s">
        <v>84</v>
      </c>
      <c r="AY881" s="146" t="s">
        <v>128</v>
      </c>
    </row>
    <row r="882" spans="2:65" s="13" customFormat="1">
      <c r="B882" s="151"/>
      <c r="D882" s="145" t="s">
        <v>139</v>
      </c>
      <c r="E882" s="152" t="s">
        <v>47</v>
      </c>
      <c r="F882" s="153" t="s">
        <v>783</v>
      </c>
      <c r="H882" s="154">
        <v>63</v>
      </c>
      <c r="I882" s="155"/>
      <c r="L882" s="151"/>
      <c r="M882" s="156"/>
      <c r="T882" s="157"/>
      <c r="AT882" s="152" t="s">
        <v>139</v>
      </c>
      <c r="AU882" s="152" t="s">
        <v>94</v>
      </c>
      <c r="AV882" s="13" t="s">
        <v>94</v>
      </c>
      <c r="AW882" s="13" t="s">
        <v>45</v>
      </c>
      <c r="AX882" s="13" t="s">
        <v>22</v>
      </c>
      <c r="AY882" s="152" t="s">
        <v>128</v>
      </c>
    </row>
    <row r="883" spans="2:65" s="1" customFormat="1" ht="24.2" customHeight="1">
      <c r="B883" s="32"/>
      <c r="C883" s="165" t="s">
        <v>1000</v>
      </c>
      <c r="D883" s="165" t="s">
        <v>316</v>
      </c>
      <c r="E883" s="166" t="s">
        <v>1001</v>
      </c>
      <c r="F883" s="167" t="s">
        <v>1002</v>
      </c>
      <c r="G883" s="168" t="s">
        <v>214</v>
      </c>
      <c r="H883" s="169">
        <v>63</v>
      </c>
      <c r="I883" s="170"/>
      <c r="J883" s="171">
        <f>ROUND(I883*H883,2)</f>
        <v>0</v>
      </c>
      <c r="K883" s="167" t="s">
        <v>134</v>
      </c>
      <c r="L883" s="172"/>
      <c r="M883" s="173" t="s">
        <v>47</v>
      </c>
      <c r="N883" s="174" t="s">
        <v>55</v>
      </c>
      <c r="P883" s="136">
        <f>O883*H883</f>
        <v>0</v>
      </c>
      <c r="Q883" s="136">
        <v>4.3400000000000001E-3</v>
      </c>
      <c r="R883" s="136">
        <f>Q883*H883</f>
        <v>0.27342</v>
      </c>
      <c r="S883" s="136">
        <v>0</v>
      </c>
      <c r="T883" s="137">
        <f>S883*H883</f>
        <v>0</v>
      </c>
      <c r="AR883" s="138" t="s">
        <v>94</v>
      </c>
      <c r="AT883" s="138" t="s">
        <v>316</v>
      </c>
      <c r="AU883" s="138" t="s">
        <v>94</v>
      </c>
      <c r="AY883" s="16" t="s">
        <v>128</v>
      </c>
      <c r="BE883" s="139">
        <f>IF(N883="základní",J883,0)</f>
        <v>0</v>
      </c>
      <c r="BF883" s="139">
        <f>IF(N883="snížená",J883,0)</f>
        <v>0</v>
      </c>
      <c r="BG883" s="139">
        <f>IF(N883="zákl. přenesená",J883,0)</f>
        <v>0</v>
      </c>
      <c r="BH883" s="139">
        <f>IF(N883="sníž. přenesená",J883,0)</f>
        <v>0</v>
      </c>
      <c r="BI883" s="139">
        <f>IF(N883="nulová",J883,0)</f>
        <v>0</v>
      </c>
      <c r="BJ883" s="16" t="s">
        <v>22</v>
      </c>
      <c r="BK883" s="139">
        <f>ROUND(I883*H883,2)</f>
        <v>0</v>
      </c>
      <c r="BL883" s="16" t="s">
        <v>22</v>
      </c>
      <c r="BM883" s="138" t="s">
        <v>1003</v>
      </c>
    </row>
    <row r="884" spans="2:65" s="12" customFormat="1">
      <c r="B884" s="144"/>
      <c r="D884" s="145" t="s">
        <v>139</v>
      </c>
      <c r="E884" s="146" t="s">
        <v>47</v>
      </c>
      <c r="F884" s="147" t="s">
        <v>140</v>
      </c>
      <c r="H884" s="146" t="s">
        <v>47</v>
      </c>
      <c r="I884" s="148"/>
      <c r="L884" s="144"/>
      <c r="M884" s="149"/>
      <c r="T884" s="150"/>
      <c r="AT884" s="146" t="s">
        <v>139</v>
      </c>
      <c r="AU884" s="146" t="s">
        <v>94</v>
      </c>
      <c r="AV884" s="12" t="s">
        <v>22</v>
      </c>
      <c r="AW884" s="12" t="s">
        <v>45</v>
      </c>
      <c r="AX884" s="12" t="s">
        <v>84</v>
      </c>
      <c r="AY884" s="146" t="s">
        <v>128</v>
      </c>
    </row>
    <row r="885" spans="2:65" s="12" customFormat="1">
      <c r="B885" s="144"/>
      <c r="D885" s="145" t="s">
        <v>139</v>
      </c>
      <c r="E885" s="146" t="s">
        <v>47</v>
      </c>
      <c r="F885" s="147" t="s">
        <v>999</v>
      </c>
      <c r="H885" s="146" t="s">
        <v>47</v>
      </c>
      <c r="I885" s="148"/>
      <c r="L885" s="144"/>
      <c r="M885" s="149"/>
      <c r="T885" s="150"/>
      <c r="AT885" s="146" t="s">
        <v>139</v>
      </c>
      <c r="AU885" s="146" t="s">
        <v>94</v>
      </c>
      <c r="AV885" s="12" t="s">
        <v>22</v>
      </c>
      <c r="AW885" s="12" t="s">
        <v>45</v>
      </c>
      <c r="AX885" s="12" t="s">
        <v>84</v>
      </c>
      <c r="AY885" s="146" t="s">
        <v>128</v>
      </c>
    </row>
    <row r="886" spans="2:65" s="12" customFormat="1">
      <c r="B886" s="144"/>
      <c r="D886" s="145" t="s">
        <v>139</v>
      </c>
      <c r="E886" s="146" t="s">
        <v>47</v>
      </c>
      <c r="F886" s="147" t="s">
        <v>782</v>
      </c>
      <c r="H886" s="146" t="s">
        <v>47</v>
      </c>
      <c r="I886" s="148"/>
      <c r="L886" s="144"/>
      <c r="M886" s="149"/>
      <c r="T886" s="150"/>
      <c r="AT886" s="146" t="s">
        <v>139</v>
      </c>
      <c r="AU886" s="146" t="s">
        <v>94</v>
      </c>
      <c r="AV886" s="12" t="s">
        <v>22</v>
      </c>
      <c r="AW886" s="12" t="s">
        <v>45</v>
      </c>
      <c r="AX886" s="12" t="s">
        <v>84</v>
      </c>
      <c r="AY886" s="146" t="s">
        <v>128</v>
      </c>
    </row>
    <row r="887" spans="2:65" s="13" customFormat="1">
      <c r="B887" s="151"/>
      <c r="D887" s="145" t="s">
        <v>139</v>
      </c>
      <c r="E887" s="152" t="s">
        <v>47</v>
      </c>
      <c r="F887" s="153" t="s">
        <v>783</v>
      </c>
      <c r="H887" s="154">
        <v>63</v>
      </c>
      <c r="I887" s="155"/>
      <c r="L887" s="151"/>
      <c r="M887" s="156"/>
      <c r="T887" s="157"/>
      <c r="AT887" s="152" t="s">
        <v>139</v>
      </c>
      <c r="AU887" s="152" t="s">
        <v>94</v>
      </c>
      <c r="AV887" s="13" t="s">
        <v>94</v>
      </c>
      <c r="AW887" s="13" t="s">
        <v>45</v>
      </c>
      <c r="AX887" s="13" t="s">
        <v>22</v>
      </c>
      <c r="AY887" s="152" t="s">
        <v>128</v>
      </c>
    </row>
    <row r="888" spans="2:65" s="1" customFormat="1" ht="37.9" customHeight="1">
      <c r="B888" s="32"/>
      <c r="C888" s="127" t="s">
        <v>1004</v>
      </c>
      <c r="D888" s="127" t="s">
        <v>130</v>
      </c>
      <c r="E888" s="128" t="s">
        <v>1005</v>
      </c>
      <c r="F888" s="129" t="s">
        <v>1006</v>
      </c>
      <c r="G888" s="130" t="s">
        <v>693</v>
      </c>
      <c r="H888" s="131">
        <v>3</v>
      </c>
      <c r="I888" s="132"/>
      <c r="J888" s="133">
        <f>ROUND(I888*H888,2)</f>
        <v>0</v>
      </c>
      <c r="K888" s="129" t="s">
        <v>134</v>
      </c>
      <c r="L888" s="32"/>
      <c r="M888" s="134" t="s">
        <v>47</v>
      </c>
      <c r="N888" s="135" t="s">
        <v>55</v>
      </c>
      <c r="P888" s="136">
        <f>O888*H888</f>
        <v>0</v>
      </c>
      <c r="Q888" s="136">
        <v>0</v>
      </c>
      <c r="R888" s="136">
        <f>Q888*H888</f>
        <v>0</v>
      </c>
      <c r="S888" s="136">
        <v>0</v>
      </c>
      <c r="T888" s="137">
        <f>S888*H888</f>
        <v>0</v>
      </c>
      <c r="AR888" s="138" t="s">
        <v>22</v>
      </c>
      <c r="AT888" s="138" t="s">
        <v>130</v>
      </c>
      <c r="AU888" s="138" t="s">
        <v>94</v>
      </c>
      <c r="AY888" s="16" t="s">
        <v>128</v>
      </c>
      <c r="BE888" s="139">
        <f>IF(N888="základní",J888,0)</f>
        <v>0</v>
      </c>
      <c r="BF888" s="139">
        <f>IF(N888="snížená",J888,0)</f>
        <v>0</v>
      </c>
      <c r="BG888" s="139">
        <f>IF(N888="zákl. přenesená",J888,0)</f>
        <v>0</v>
      </c>
      <c r="BH888" s="139">
        <f>IF(N888="sníž. přenesená",J888,0)</f>
        <v>0</v>
      </c>
      <c r="BI888" s="139">
        <f>IF(N888="nulová",J888,0)</f>
        <v>0</v>
      </c>
      <c r="BJ888" s="16" t="s">
        <v>22</v>
      </c>
      <c r="BK888" s="139">
        <f>ROUND(I888*H888,2)</f>
        <v>0</v>
      </c>
      <c r="BL888" s="16" t="s">
        <v>22</v>
      </c>
      <c r="BM888" s="138" t="s">
        <v>1007</v>
      </c>
    </row>
    <row r="889" spans="2:65" s="1" customFormat="1">
      <c r="B889" s="32"/>
      <c r="D889" s="140" t="s">
        <v>137</v>
      </c>
      <c r="F889" s="141" t="s">
        <v>1008</v>
      </c>
      <c r="I889" s="142"/>
      <c r="L889" s="32"/>
      <c r="M889" s="143"/>
      <c r="T889" s="51"/>
      <c r="AT889" s="16" t="s">
        <v>137</v>
      </c>
      <c r="AU889" s="16" t="s">
        <v>94</v>
      </c>
    </row>
    <row r="890" spans="2:65" s="12" customFormat="1">
      <c r="B890" s="144"/>
      <c r="D890" s="145" t="s">
        <v>139</v>
      </c>
      <c r="E890" s="146" t="s">
        <v>47</v>
      </c>
      <c r="F890" s="147" t="s">
        <v>140</v>
      </c>
      <c r="H890" s="146" t="s">
        <v>47</v>
      </c>
      <c r="I890" s="148"/>
      <c r="L890" s="144"/>
      <c r="M890" s="149"/>
      <c r="T890" s="150"/>
      <c r="AT890" s="146" t="s">
        <v>139</v>
      </c>
      <c r="AU890" s="146" t="s">
        <v>94</v>
      </c>
      <c r="AV890" s="12" t="s">
        <v>22</v>
      </c>
      <c r="AW890" s="12" t="s">
        <v>45</v>
      </c>
      <c r="AX890" s="12" t="s">
        <v>84</v>
      </c>
      <c r="AY890" s="146" t="s">
        <v>128</v>
      </c>
    </row>
    <row r="891" spans="2:65" s="12" customFormat="1">
      <c r="B891" s="144"/>
      <c r="D891" s="145" t="s">
        <v>139</v>
      </c>
      <c r="E891" s="146" t="s">
        <v>47</v>
      </c>
      <c r="F891" s="147" t="s">
        <v>999</v>
      </c>
      <c r="H891" s="146" t="s">
        <v>47</v>
      </c>
      <c r="I891" s="148"/>
      <c r="L891" s="144"/>
      <c r="M891" s="149"/>
      <c r="T891" s="150"/>
      <c r="AT891" s="146" t="s">
        <v>139</v>
      </c>
      <c r="AU891" s="146" t="s">
        <v>94</v>
      </c>
      <c r="AV891" s="12" t="s">
        <v>22</v>
      </c>
      <c r="AW891" s="12" t="s">
        <v>45</v>
      </c>
      <c r="AX891" s="12" t="s">
        <v>84</v>
      </c>
      <c r="AY891" s="146" t="s">
        <v>128</v>
      </c>
    </row>
    <row r="892" spans="2:65" s="12" customFormat="1">
      <c r="B892" s="144"/>
      <c r="D892" s="145" t="s">
        <v>139</v>
      </c>
      <c r="E892" s="146" t="s">
        <v>47</v>
      </c>
      <c r="F892" s="147" t="s">
        <v>1009</v>
      </c>
      <c r="H892" s="146" t="s">
        <v>47</v>
      </c>
      <c r="I892" s="148"/>
      <c r="L892" s="144"/>
      <c r="M892" s="149"/>
      <c r="T892" s="150"/>
      <c r="AT892" s="146" t="s">
        <v>139</v>
      </c>
      <c r="AU892" s="146" t="s">
        <v>94</v>
      </c>
      <c r="AV892" s="12" t="s">
        <v>22</v>
      </c>
      <c r="AW892" s="12" t="s">
        <v>45</v>
      </c>
      <c r="AX892" s="12" t="s">
        <v>84</v>
      </c>
      <c r="AY892" s="146" t="s">
        <v>128</v>
      </c>
    </row>
    <row r="893" spans="2:65" s="13" customFormat="1">
      <c r="B893" s="151"/>
      <c r="D893" s="145" t="s">
        <v>139</v>
      </c>
      <c r="E893" s="152" t="s">
        <v>47</v>
      </c>
      <c r="F893" s="153" t="s">
        <v>1010</v>
      </c>
      <c r="H893" s="154">
        <v>3</v>
      </c>
      <c r="I893" s="155"/>
      <c r="L893" s="151"/>
      <c r="M893" s="156"/>
      <c r="T893" s="157"/>
      <c r="AT893" s="152" t="s">
        <v>139</v>
      </c>
      <c r="AU893" s="152" t="s">
        <v>94</v>
      </c>
      <c r="AV893" s="13" t="s">
        <v>94</v>
      </c>
      <c r="AW893" s="13" t="s">
        <v>45</v>
      </c>
      <c r="AX893" s="13" t="s">
        <v>22</v>
      </c>
      <c r="AY893" s="152" t="s">
        <v>128</v>
      </c>
    </row>
    <row r="894" spans="2:65" s="1" customFormat="1" ht="37.9" customHeight="1">
      <c r="B894" s="32"/>
      <c r="C894" s="127" t="s">
        <v>1011</v>
      </c>
      <c r="D894" s="127" t="s">
        <v>130</v>
      </c>
      <c r="E894" s="128" t="s">
        <v>1012</v>
      </c>
      <c r="F894" s="129" t="s">
        <v>1013</v>
      </c>
      <c r="G894" s="130" t="s">
        <v>693</v>
      </c>
      <c r="H894" s="131">
        <v>3</v>
      </c>
      <c r="I894" s="132"/>
      <c r="J894" s="133">
        <f>ROUND(I894*H894,2)</f>
        <v>0</v>
      </c>
      <c r="K894" s="129" t="s">
        <v>134</v>
      </c>
      <c r="L894" s="32"/>
      <c r="M894" s="134" t="s">
        <v>47</v>
      </c>
      <c r="N894" s="135" t="s">
        <v>55</v>
      </c>
      <c r="P894" s="136">
        <f>O894*H894</f>
        <v>0</v>
      </c>
      <c r="Q894" s="136">
        <v>0</v>
      </c>
      <c r="R894" s="136">
        <f>Q894*H894</f>
        <v>0</v>
      </c>
      <c r="S894" s="136">
        <v>0</v>
      </c>
      <c r="T894" s="137">
        <f>S894*H894</f>
        <v>0</v>
      </c>
      <c r="AR894" s="138" t="s">
        <v>22</v>
      </c>
      <c r="AT894" s="138" t="s">
        <v>130</v>
      </c>
      <c r="AU894" s="138" t="s">
        <v>94</v>
      </c>
      <c r="AY894" s="16" t="s">
        <v>128</v>
      </c>
      <c r="BE894" s="139">
        <f>IF(N894="základní",J894,0)</f>
        <v>0</v>
      </c>
      <c r="BF894" s="139">
        <f>IF(N894="snížená",J894,0)</f>
        <v>0</v>
      </c>
      <c r="BG894" s="139">
        <f>IF(N894="zákl. přenesená",J894,0)</f>
        <v>0</v>
      </c>
      <c r="BH894" s="139">
        <f>IF(N894="sníž. přenesená",J894,0)</f>
        <v>0</v>
      </c>
      <c r="BI894" s="139">
        <f>IF(N894="nulová",J894,0)</f>
        <v>0</v>
      </c>
      <c r="BJ894" s="16" t="s">
        <v>22</v>
      </c>
      <c r="BK894" s="139">
        <f>ROUND(I894*H894,2)</f>
        <v>0</v>
      </c>
      <c r="BL894" s="16" t="s">
        <v>22</v>
      </c>
      <c r="BM894" s="138" t="s">
        <v>1014</v>
      </c>
    </row>
    <row r="895" spans="2:65" s="1" customFormat="1">
      <c r="B895" s="32"/>
      <c r="D895" s="140" t="s">
        <v>137</v>
      </c>
      <c r="F895" s="141" t="s">
        <v>1015</v>
      </c>
      <c r="I895" s="142"/>
      <c r="L895" s="32"/>
      <c r="M895" s="143"/>
      <c r="T895" s="51"/>
      <c r="AT895" s="16" t="s">
        <v>137</v>
      </c>
      <c r="AU895" s="16" t="s">
        <v>94</v>
      </c>
    </row>
    <row r="896" spans="2:65" s="12" customFormat="1">
      <c r="B896" s="144"/>
      <c r="D896" s="145" t="s">
        <v>139</v>
      </c>
      <c r="E896" s="146" t="s">
        <v>47</v>
      </c>
      <c r="F896" s="147" t="s">
        <v>140</v>
      </c>
      <c r="H896" s="146" t="s">
        <v>47</v>
      </c>
      <c r="I896" s="148"/>
      <c r="L896" s="144"/>
      <c r="M896" s="149"/>
      <c r="T896" s="150"/>
      <c r="AT896" s="146" t="s">
        <v>139</v>
      </c>
      <c r="AU896" s="146" t="s">
        <v>94</v>
      </c>
      <c r="AV896" s="12" t="s">
        <v>22</v>
      </c>
      <c r="AW896" s="12" t="s">
        <v>45</v>
      </c>
      <c r="AX896" s="12" t="s">
        <v>84</v>
      </c>
      <c r="AY896" s="146" t="s">
        <v>128</v>
      </c>
    </row>
    <row r="897" spans="2:65" s="12" customFormat="1">
      <c r="B897" s="144"/>
      <c r="D897" s="145" t="s">
        <v>139</v>
      </c>
      <c r="E897" s="146" t="s">
        <v>47</v>
      </c>
      <c r="F897" s="147" t="s">
        <v>999</v>
      </c>
      <c r="H897" s="146" t="s">
        <v>47</v>
      </c>
      <c r="I897" s="148"/>
      <c r="L897" s="144"/>
      <c r="M897" s="149"/>
      <c r="T897" s="150"/>
      <c r="AT897" s="146" t="s">
        <v>139</v>
      </c>
      <c r="AU897" s="146" t="s">
        <v>94</v>
      </c>
      <c r="AV897" s="12" t="s">
        <v>22</v>
      </c>
      <c r="AW897" s="12" t="s">
        <v>45</v>
      </c>
      <c r="AX897" s="12" t="s">
        <v>84</v>
      </c>
      <c r="AY897" s="146" t="s">
        <v>128</v>
      </c>
    </row>
    <row r="898" spans="2:65" s="12" customFormat="1">
      <c r="B898" s="144"/>
      <c r="D898" s="145" t="s">
        <v>139</v>
      </c>
      <c r="E898" s="146" t="s">
        <v>47</v>
      </c>
      <c r="F898" s="147" t="s">
        <v>1016</v>
      </c>
      <c r="H898" s="146" t="s">
        <v>47</v>
      </c>
      <c r="I898" s="148"/>
      <c r="L898" s="144"/>
      <c r="M898" s="149"/>
      <c r="T898" s="150"/>
      <c r="AT898" s="146" t="s">
        <v>139</v>
      </c>
      <c r="AU898" s="146" t="s">
        <v>94</v>
      </c>
      <c r="AV898" s="12" t="s">
        <v>22</v>
      </c>
      <c r="AW898" s="12" t="s">
        <v>45</v>
      </c>
      <c r="AX898" s="12" t="s">
        <v>84</v>
      </c>
      <c r="AY898" s="146" t="s">
        <v>128</v>
      </c>
    </row>
    <row r="899" spans="2:65" s="13" customFormat="1">
      <c r="B899" s="151"/>
      <c r="D899" s="145" t="s">
        <v>139</v>
      </c>
      <c r="E899" s="152" t="s">
        <v>47</v>
      </c>
      <c r="F899" s="153" t="s">
        <v>1010</v>
      </c>
      <c r="H899" s="154">
        <v>3</v>
      </c>
      <c r="I899" s="155"/>
      <c r="L899" s="151"/>
      <c r="M899" s="156"/>
      <c r="T899" s="157"/>
      <c r="AT899" s="152" t="s">
        <v>139</v>
      </c>
      <c r="AU899" s="152" t="s">
        <v>94</v>
      </c>
      <c r="AV899" s="13" t="s">
        <v>94</v>
      </c>
      <c r="AW899" s="13" t="s">
        <v>45</v>
      </c>
      <c r="AX899" s="13" t="s">
        <v>22</v>
      </c>
      <c r="AY899" s="152" t="s">
        <v>128</v>
      </c>
    </row>
    <row r="900" spans="2:65" s="1" customFormat="1" ht="24.2" customHeight="1">
      <c r="B900" s="32"/>
      <c r="C900" s="127" t="s">
        <v>1017</v>
      </c>
      <c r="D900" s="127" t="s">
        <v>130</v>
      </c>
      <c r="E900" s="128" t="s">
        <v>351</v>
      </c>
      <c r="F900" s="129" t="s">
        <v>352</v>
      </c>
      <c r="G900" s="130" t="s">
        <v>353</v>
      </c>
      <c r="H900" s="131">
        <v>1.44</v>
      </c>
      <c r="I900" s="132"/>
      <c r="J900" s="133">
        <f>ROUND(I900*H900,2)</f>
        <v>0</v>
      </c>
      <c r="K900" s="129" t="s">
        <v>134</v>
      </c>
      <c r="L900" s="32"/>
      <c r="M900" s="134" t="s">
        <v>47</v>
      </c>
      <c r="N900" s="135" t="s">
        <v>55</v>
      </c>
      <c r="P900" s="136">
        <f>O900*H900</f>
        <v>0</v>
      </c>
      <c r="Q900" s="136">
        <v>0</v>
      </c>
      <c r="R900" s="136">
        <f>Q900*H900</f>
        <v>0</v>
      </c>
      <c r="S900" s="136">
        <v>0</v>
      </c>
      <c r="T900" s="137">
        <f>S900*H900</f>
        <v>0</v>
      </c>
      <c r="AR900" s="138" t="s">
        <v>22</v>
      </c>
      <c r="AT900" s="138" t="s">
        <v>130</v>
      </c>
      <c r="AU900" s="138" t="s">
        <v>94</v>
      </c>
      <c r="AY900" s="16" t="s">
        <v>128</v>
      </c>
      <c r="BE900" s="139">
        <f>IF(N900="základní",J900,0)</f>
        <v>0</v>
      </c>
      <c r="BF900" s="139">
        <f>IF(N900="snížená",J900,0)</f>
        <v>0</v>
      </c>
      <c r="BG900" s="139">
        <f>IF(N900="zákl. přenesená",J900,0)</f>
        <v>0</v>
      </c>
      <c r="BH900" s="139">
        <f>IF(N900="sníž. přenesená",J900,0)</f>
        <v>0</v>
      </c>
      <c r="BI900" s="139">
        <f>IF(N900="nulová",J900,0)</f>
        <v>0</v>
      </c>
      <c r="BJ900" s="16" t="s">
        <v>22</v>
      </c>
      <c r="BK900" s="139">
        <f>ROUND(I900*H900,2)</f>
        <v>0</v>
      </c>
      <c r="BL900" s="16" t="s">
        <v>22</v>
      </c>
      <c r="BM900" s="138" t="s">
        <v>1018</v>
      </c>
    </row>
    <row r="901" spans="2:65" s="1" customFormat="1">
      <c r="B901" s="32"/>
      <c r="D901" s="140" t="s">
        <v>137</v>
      </c>
      <c r="F901" s="141" t="s">
        <v>355</v>
      </c>
      <c r="I901" s="142"/>
      <c r="L901" s="32"/>
      <c r="M901" s="143"/>
      <c r="T901" s="51"/>
      <c r="AT901" s="16" t="s">
        <v>137</v>
      </c>
      <c r="AU901" s="16" t="s">
        <v>94</v>
      </c>
    </row>
    <row r="902" spans="2:65" s="12" customFormat="1">
      <c r="B902" s="144"/>
      <c r="D902" s="145" t="s">
        <v>139</v>
      </c>
      <c r="E902" s="146" t="s">
        <v>47</v>
      </c>
      <c r="F902" s="147" t="s">
        <v>140</v>
      </c>
      <c r="H902" s="146" t="s">
        <v>47</v>
      </c>
      <c r="I902" s="148"/>
      <c r="L902" s="144"/>
      <c r="M902" s="149"/>
      <c r="T902" s="150"/>
      <c r="AT902" s="146" t="s">
        <v>139</v>
      </c>
      <c r="AU902" s="146" t="s">
        <v>94</v>
      </c>
      <c r="AV902" s="12" t="s">
        <v>22</v>
      </c>
      <c r="AW902" s="12" t="s">
        <v>45</v>
      </c>
      <c r="AX902" s="12" t="s">
        <v>84</v>
      </c>
      <c r="AY902" s="146" t="s">
        <v>128</v>
      </c>
    </row>
    <row r="903" spans="2:65" s="12" customFormat="1">
      <c r="B903" s="144"/>
      <c r="D903" s="145" t="s">
        <v>139</v>
      </c>
      <c r="E903" s="146" t="s">
        <v>47</v>
      </c>
      <c r="F903" s="147" t="s">
        <v>1019</v>
      </c>
      <c r="H903" s="146" t="s">
        <v>47</v>
      </c>
      <c r="I903" s="148"/>
      <c r="L903" s="144"/>
      <c r="M903" s="149"/>
      <c r="T903" s="150"/>
      <c r="AT903" s="146" t="s">
        <v>139</v>
      </c>
      <c r="AU903" s="146" t="s">
        <v>94</v>
      </c>
      <c r="AV903" s="12" t="s">
        <v>22</v>
      </c>
      <c r="AW903" s="12" t="s">
        <v>45</v>
      </c>
      <c r="AX903" s="12" t="s">
        <v>84</v>
      </c>
      <c r="AY903" s="146" t="s">
        <v>128</v>
      </c>
    </row>
    <row r="904" spans="2:65" s="13" customFormat="1">
      <c r="B904" s="151"/>
      <c r="D904" s="145" t="s">
        <v>139</v>
      </c>
      <c r="E904" s="152" t="s">
        <v>47</v>
      </c>
      <c r="F904" s="153" t="s">
        <v>1020</v>
      </c>
      <c r="H904" s="154">
        <v>1.2</v>
      </c>
      <c r="I904" s="155"/>
      <c r="L904" s="151"/>
      <c r="M904" s="156"/>
      <c r="T904" s="157"/>
      <c r="AT904" s="152" t="s">
        <v>139</v>
      </c>
      <c r="AU904" s="152" t="s">
        <v>94</v>
      </c>
      <c r="AV904" s="13" t="s">
        <v>94</v>
      </c>
      <c r="AW904" s="13" t="s">
        <v>45</v>
      </c>
      <c r="AX904" s="13" t="s">
        <v>84</v>
      </c>
      <c r="AY904" s="152" t="s">
        <v>128</v>
      </c>
    </row>
    <row r="905" spans="2:65" s="12" customFormat="1" ht="22.5">
      <c r="B905" s="144"/>
      <c r="D905" s="145" t="s">
        <v>139</v>
      </c>
      <c r="E905" s="146" t="s">
        <v>47</v>
      </c>
      <c r="F905" s="147" t="s">
        <v>1021</v>
      </c>
      <c r="H905" s="146" t="s">
        <v>47</v>
      </c>
      <c r="I905" s="148"/>
      <c r="L905" s="144"/>
      <c r="M905" s="149"/>
      <c r="T905" s="150"/>
      <c r="AT905" s="146" t="s">
        <v>139</v>
      </c>
      <c r="AU905" s="146" t="s">
        <v>94</v>
      </c>
      <c r="AV905" s="12" t="s">
        <v>22</v>
      </c>
      <c r="AW905" s="12" t="s">
        <v>45</v>
      </c>
      <c r="AX905" s="12" t="s">
        <v>84</v>
      </c>
      <c r="AY905" s="146" t="s">
        <v>128</v>
      </c>
    </row>
    <row r="906" spans="2:65" s="13" customFormat="1">
      <c r="B906" s="151"/>
      <c r="D906" s="145" t="s">
        <v>139</v>
      </c>
      <c r="E906" s="152" t="s">
        <v>47</v>
      </c>
      <c r="F906" s="153" t="s">
        <v>930</v>
      </c>
      <c r="H906" s="154">
        <v>0.24</v>
      </c>
      <c r="I906" s="155"/>
      <c r="L906" s="151"/>
      <c r="M906" s="156"/>
      <c r="T906" s="157"/>
      <c r="AT906" s="152" t="s">
        <v>139</v>
      </c>
      <c r="AU906" s="152" t="s">
        <v>94</v>
      </c>
      <c r="AV906" s="13" t="s">
        <v>94</v>
      </c>
      <c r="AW906" s="13" t="s">
        <v>45</v>
      </c>
      <c r="AX906" s="13" t="s">
        <v>84</v>
      </c>
      <c r="AY906" s="152" t="s">
        <v>128</v>
      </c>
    </row>
    <row r="907" spans="2:65" s="14" customFormat="1">
      <c r="B907" s="158"/>
      <c r="D907" s="145" t="s">
        <v>139</v>
      </c>
      <c r="E907" s="159" t="s">
        <v>47</v>
      </c>
      <c r="F907" s="160" t="s">
        <v>159</v>
      </c>
      <c r="H907" s="161">
        <v>1.44</v>
      </c>
      <c r="I907" s="162"/>
      <c r="L907" s="158"/>
      <c r="M907" s="163"/>
      <c r="T907" s="164"/>
      <c r="AT907" s="159" t="s">
        <v>139</v>
      </c>
      <c r="AU907" s="159" t="s">
        <v>94</v>
      </c>
      <c r="AV907" s="14" t="s">
        <v>135</v>
      </c>
      <c r="AW907" s="14" t="s">
        <v>45</v>
      </c>
      <c r="AX907" s="14" t="s">
        <v>22</v>
      </c>
      <c r="AY907" s="159" t="s">
        <v>128</v>
      </c>
    </row>
    <row r="908" spans="2:65" s="1" customFormat="1" ht="24.2" customHeight="1">
      <c r="B908" s="32"/>
      <c r="C908" s="127" t="s">
        <v>1022</v>
      </c>
      <c r="D908" s="127" t="s">
        <v>130</v>
      </c>
      <c r="E908" s="128" t="s">
        <v>1023</v>
      </c>
      <c r="F908" s="129" t="s">
        <v>1024</v>
      </c>
      <c r="G908" s="130" t="s">
        <v>133</v>
      </c>
      <c r="H908" s="131">
        <v>6.2</v>
      </c>
      <c r="I908" s="132"/>
      <c r="J908" s="133">
        <f>ROUND(I908*H908,2)</f>
        <v>0</v>
      </c>
      <c r="K908" s="129" t="s">
        <v>134</v>
      </c>
      <c r="L908" s="32"/>
      <c r="M908" s="134" t="s">
        <v>47</v>
      </c>
      <c r="N908" s="135" t="s">
        <v>55</v>
      </c>
      <c r="P908" s="136">
        <f>O908*H908</f>
        <v>0</v>
      </c>
      <c r="Q908" s="136">
        <v>1.16E-3</v>
      </c>
      <c r="R908" s="136">
        <f>Q908*H908</f>
        <v>7.1920000000000005E-3</v>
      </c>
      <c r="S908" s="136">
        <v>0</v>
      </c>
      <c r="T908" s="137">
        <f>S908*H908</f>
        <v>0</v>
      </c>
      <c r="AR908" s="138" t="s">
        <v>22</v>
      </c>
      <c r="AT908" s="138" t="s">
        <v>130</v>
      </c>
      <c r="AU908" s="138" t="s">
        <v>94</v>
      </c>
      <c r="AY908" s="16" t="s">
        <v>128</v>
      </c>
      <c r="BE908" s="139">
        <f>IF(N908="základní",J908,0)</f>
        <v>0</v>
      </c>
      <c r="BF908" s="139">
        <f>IF(N908="snížená",J908,0)</f>
        <v>0</v>
      </c>
      <c r="BG908" s="139">
        <f>IF(N908="zákl. přenesená",J908,0)</f>
        <v>0</v>
      </c>
      <c r="BH908" s="139">
        <f>IF(N908="sníž. přenesená",J908,0)</f>
        <v>0</v>
      </c>
      <c r="BI908" s="139">
        <f>IF(N908="nulová",J908,0)</f>
        <v>0</v>
      </c>
      <c r="BJ908" s="16" t="s">
        <v>22</v>
      </c>
      <c r="BK908" s="139">
        <f>ROUND(I908*H908,2)</f>
        <v>0</v>
      </c>
      <c r="BL908" s="16" t="s">
        <v>22</v>
      </c>
      <c r="BM908" s="138" t="s">
        <v>1025</v>
      </c>
    </row>
    <row r="909" spans="2:65" s="1" customFormat="1">
      <c r="B909" s="32"/>
      <c r="D909" s="140" t="s">
        <v>137</v>
      </c>
      <c r="F909" s="141" t="s">
        <v>1026</v>
      </c>
      <c r="I909" s="142"/>
      <c r="L909" s="32"/>
      <c r="M909" s="143"/>
      <c r="T909" s="51"/>
      <c r="AT909" s="16" t="s">
        <v>137</v>
      </c>
      <c r="AU909" s="16" t="s">
        <v>94</v>
      </c>
    </row>
    <row r="910" spans="2:65" s="12" customFormat="1">
      <c r="B910" s="144"/>
      <c r="D910" s="145" t="s">
        <v>139</v>
      </c>
      <c r="E910" s="146" t="s">
        <v>47</v>
      </c>
      <c r="F910" s="147" t="s">
        <v>140</v>
      </c>
      <c r="H910" s="146" t="s">
        <v>47</v>
      </c>
      <c r="I910" s="148"/>
      <c r="L910" s="144"/>
      <c r="M910" s="149"/>
      <c r="T910" s="150"/>
      <c r="AT910" s="146" t="s">
        <v>139</v>
      </c>
      <c r="AU910" s="146" t="s">
        <v>94</v>
      </c>
      <c r="AV910" s="12" t="s">
        <v>22</v>
      </c>
      <c r="AW910" s="12" t="s">
        <v>45</v>
      </c>
      <c r="AX910" s="12" t="s">
        <v>84</v>
      </c>
      <c r="AY910" s="146" t="s">
        <v>128</v>
      </c>
    </row>
    <row r="911" spans="2:65" s="12" customFormat="1">
      <c r="B911" s="144"/>
      <c r="D911" s="145" t="s">
        <v>139</v>
      </c>
      <c r="E911" s="146" t="s">
        <v>47</v>
      </c>
      <c r="F911" s="147" t="s">
        <v>1027</v>
      </c>
      <c r="H911" s="146" t="s">
        <v>47</v>
      </c>
      <c r="I911" s="148"/>
      <c r="L911" s="144"/>
      <c r="M911" s="149"/>
      <c r="T911" s="150"/>
      <c r="AT911" s="146" t="s">
        <v>139</v>
      </c>
      <c r="AU911" s="146" t="s">
        <v>94</v>
      </c>
      <c r="AV911" s="12" t="s">
        <v>22</v>
      </c>
      <c r="AW911" s="12" t="s">
        <v>45</v>
      </c>
      <c r="AX911" s="12" t="s">
        <v>84</v>
      </c>
      <c r="AY911" s="146" t="s">
        <v>128</v>
      </c>
    </row>
    <row r="912" spans="2:65" s="13" customFormat="1">
      <c r="B912" s="151"/>
      <c r="D912" s="145" t="s">
        <v>139</v>
      </c>
      <c r="E912" s="152" t="s">
        <v>47</v>
      </c>
      <c r="F912" s="153" t="s">
        <v>1028</v>
      </c>
      <c r="H912" s="154">
        <v>4.2</v>
      </c>
      <c r="I912" s="155"/>
      <c r="L912" s="151"/>
      <c r="M912" s="156"/>
      <c r="T912" s="157"/>
      <c r="AT912" s="152" t="s">
        <v>139</v>
      </c>
      <c r="AU912" s="152" t="s">
        <v>94</v>
      </c>
      <c r="AV912" s="13" t="s">
        <v>94</v>
      </c>
      <c r="AW912" s="13" t="s">
        <v>45</v>
      </c>
      <c r="AX912" s="13" t="s">
        <v>84</v>
      </c>
      <c r="AY912" s="152" t="s">
        <v>128</v>
      </c>
    </row>
    <row r="913" spans="2:65" s="12" customFormat="1" ht="22.5">
      <c r="B913" s="144"/>
      <c r="D913" s="145" t="s">
        <v>139</v>
      </c>
      <c r="E913" s="146" t="s">
        <v>47</v>
      </c>
      <c r="F913" s="147" t="s">
        <v>1029</v>
      </c>
      <c r="H913" s="146" t="s">
        <v>47</v>
      </c>
      <c r="I913" s="148"/>
      <c r="L913" s="144"/>
      <c r="M913" s="149"/>
      <c r="T913" s="150"/>
      <c r="AT913" s="146" t="s">
        <v>139</v>
      </c>
      <c r="AU913" s="146" t="s">
        <v>94</v>
      </c>
      <c r="AV913" s="12" t="s">
        <v>22</v>
      </c>
      <c r="AW913" s="12" t="s">
        <v>45</v>
      </c>
      <c r="AX913" s="12" t="s">
        <v>84</v>
      </c>
      <c r="AY913" s="146" t="s">
        <v>128</v>
      </c>
    </row>
    <row r="914" spans="2:65" s="13" customFormat="1">
      <c r="B914" s="151"/>
      <c r="D914" s="145" t="s">
        <v>139</v>
      </c>
      <c r="E914" s="152" t="s">
        <v>47</v>
      </c>
      <c r="F914" s="153" t="s">
        <v>1030</v>
      </c>
      <c r="H914" s="154">
        <v>2</v>
      </c>
      <c r="I914" s="155"/>
      <c r="L914" s="151"/>
      <c r="M914" s="156"/>
      <c r="T914" s="157"/>
      <c r="AT914" s="152" t="s">
        <v>139</v>
      </c>
      <c r="AU914" s="152" t="s">
        <v>94</v>
      </c>
      <c r="AV914" s="13" t="s">
        <v>94</v>
      </c>
      <c r="AW914" s="13" t="s">
        <v>45</v>
      </c>
      <c r="AX914" s="13" t="s">
        <v>84</v>
      </c>
      <c r="AY914" s="152" t="s">
        <v>128</v>
      </c>
    </row>
    <row r="915" spans="2:65" s="14" customFormat="1">
      <c r="B915" s="158"/>
      <c r="D915" s="145" t="s">
        <v>139</v>
      </c>
      <c r="E915" s="159" t="s">
        <v>47</v>
      </c>
      <c r="F915" s="160" t="s">
        <v>159</v>
      </c>
      <c r="H915" s="161">
        <v>6.2</v>
      </c>
      <c r="I915" s="162"/>
      <c r="L915" s="158"/>
      <c r="M915" s="163"/>
      <c r="T915" s="164"/>
      <c r="AT915" s="159" t="s">
        <v>139</v>
      </c>
      <c r="AU915" s="159" t="s">
        <v>94</v>
      </c>
      <c r="AV915" s="14" t="s">
        <v>135</v>
      </c>
      <c r="AW915" s="14" t="s">
        <v>45</v>
      </c>
      <c r="AX915" s="14" t="s">
        <v>22</v>
      </c>
      <c r="AY915" s="159" t="s">
        <v>128</v>
      </c>
    </row>
    <row r="916" spans="2:65" s="1" customFormat="1" ht="24.2" customHeight="1">
      <c r="B916" s="32"/>
      <c r="C916" s="127" t="s">
        <v>1031</v>
      </c>
      <c r="D916" s="127" t="s">
        <v>130</v>
      </c>
      <c r="E916" s="128" t="s">
        <v>1032</v>
      </c>
      <c r="F916" s="129" t="s">
        <v>1033</v>
      </c>
      <c r="G916" s="130" t="s">
        <v>133</v>
      </c>
      <c r="H916" s="131">
        <v>6.2</v>
      </c>
      <c r="I916" s="132"/>
      <c r="J916" s="133">
        <f>ROUND(I916*H916,2)</f>
        <v>0</v>
      </c>
      <c r="K916" s="129" t="s">
        <v>134</v>
      </c>
      <c r="L916" s="32"/>
      <c r="M916" s="134" t="s">
        <v>47</v>
      </c>
      <c r="N916" s="135" t="s">
        <v>55</v>
      </c>
      <c r="P916" s="136">
        <f>O916*H916</f>
        <v>0</v>
      </c>
      <c r="Q916" s="136">
        <v>0</v>
      </c>
      <c r="R916" s="136">
        <f>Q916*H916</f>
        <v>0</v>
      </c>
      <c r="S916" s="136">
        <v>0</v>
      </c>
      <c r="T916" s="137">
        <f>S916*H916</f>
        <v>0</v>
      </c>
      <c r="AR916" s="138" t="s">
        <v>22</v>
      </c>
      <c r="AT916" s="138" t="s">
        <v>130</v>
      </c>
      <c r="AU916" s="138" t="s">
        <v>94</v>
      </c>
      <c r="AY916" s="16" t="s">
        <v>128</v>
      </c>
      <c r="BE916" s="139">
        <f>IF(N916="základní",J916,0)</f>
        <v>0</v>
      </c>
      <c r="BF916" s="139">
        <f>IF(N916="snížená",J916,0)</f>
        <v>0</v>
      </c>
      <c r="BG916" s="139">
        <f>IF(N916="zákl. přenesená",J916,0)</f>
        <v>0</v>
      </c>
      <c r="BH916" s="139">
        <f>IF(N916="sníž. přenesená",J916,0)</f>
        <v>0</v>
      </c>
      <c r="BI916" s="139">
        <f>IF(N916="nulová",J916,0)</f>
        <v>0</v>
      </c>
      <c r="BJ916" s="16" t="s">
        <v>22</v>
      </c>
      <c r="BK916" s="139">
        <f>ROUND(I916*H916,2)</f>
        <v>0</v>
      </c>
      <c r="BL916" s="16" t="s">
        <v>22</v>
      </c>
      <c r="BM916" s="138" t="s">
        <v>1034</v>
      </c>
    </row>
    <row r="917" spans="2:65" s="1" customFormat="1">
      <c r="B917" s="32"/>
      <c r="D917" s="140" t="s">
        <v>137</v>
      </c>
      <c r="F917" s="141" t="s">
        <v>1035</v>
      </c>
      <c r="I917" s="142"/>
      <c r="L917" s="32"/>
      <c r="M917" s="143"/>
      <c r="T917" s="51"/>
      <c r="AT917" s="16" t="s">
        <v>137</v>
      </c>
      <c r="AU917" s="16" t="s">
        <v>94</v>
      </c>
    </row>
    <row r="918" spans="2:65" s="12" customFormat="1">
      <c r="B918" s="144"/>
      <c r="D918" s="145" t="s">
        <v>139</v>
      </c>
      <c r="E918" s="146" t="s">
        <v>47</v>
      </c>
      <c r="F918" s="147" t="s">
        <v>140</v>
      </c>
      <c r="H918" s="146" t="s">
        <v>47</v>
      </c>
      <c r="I918" s="148"/>
      <c r="L918" s="144"/>
      <c r="M918" s="149"/>
      <c r="T918" s="150"/>
      <c r="AT918" s="146" t="s">
        <v>139</v>
      </c>
      <c r="AU918" s="146" t="s">
        <v>94</v>
      </c>
      <c r="AV918" s="12" t="s">
        <v>22</v>
      </c>
      <c r="AW918" s="12" t="s">
        <v>45</v>
      </c>
      <c r="AX918" s="12" t="s">
        <v>84</v>
      </c>
      <c r="AY918" s="146" t="s">
        <v>128</v>
      </c>
    </row>
    <row r="919" spans="2:65" s="12" customFormat="1">
      <c r="B919" s="144"/>
      <c r="D919" s="145" t="s">
        <v>139</v>
      </c>
      <c r="E919" s="146" t="s">
        <v>47</v>
      </c>
      <c r="F919" s="147" t="s">
        <v>1027</v>
      </c>
      <c r="H919" s="146" t="s">
        <v>47</v>
      </c>
      <c r="I919" s="148"/>
      <c r="L919" s="144"/>
      <c r="M919" s="149"/>
      <c r="T919" s="150"/>
      <c r="AT919" s="146" t="s">
        <v>139</v>
      </c>
      <c r="AU919" s="146" t="s">
        <v>94</v>
      </c>
      <c r="AV919" s="12" t="s">
        <v>22</v>
      </c>
      <c r="AW919" s="12" t="s">
        <v>45</v>
      </c>
      <c r="AX919" s="12" t="s">
        <v>84</v>
      </c>
      <c r="AY919" s="146" t="s">
        <v>128</v>
      </c>
    </row>
    <row r="920" spans="2:65" s="13" customFormat="1">
      <c r="B920" s="151"/>
      <c r="D920" s="145" t="s">
        <v>139</v>
      </c>
      <c r="E920" s="152" t="s">
        <v>47</v>
      </c>
      <c r="F920" s="153" t="s">
        <v>1028</v>
      </c>
      <c r="H920" s="154">
        <v>4.2</v>
      </c>
      <c r="I920" s="155"/>
      <c r="L920" s="151"/>
      <c r="M920" s="156"/>
      <c r="T920" s="157"/>
      <c r="AT920" s="152" t="s">
        <v>139</v>
      </c>
      <c r="AU920" s="152" t="s">
        <v>94</v>
      </c>
      <c r="AV920" s="13" t="s">
        <v>94</v>
      </c>
      <c r="AW920" s="13" t="s">
        <v>45</v>
      </c>
      <c r="AX920" s="13" t="s">
        <v>84</v>
      </c>
      <c r="AY920" s="152" t="s">
        <v>128</v>
      </c>
    </row>
    <row r="921" spans="2:65" s="12" customFormat="1" ht="22.5">
      <c r="B921" s="144"/>
      <c r="D921" s="145" t="s">
        <v>139</v>
      </c>
      <c r="E921" s="146" t="s">
        <v>47</v>
      </c>
      <c r="F921" s="147" t="s">
        <v>1029</v>
      </c>
      <c r="H921" s="146" t="s">
        <v>47</v>
      </c>
      <c r="I921" s="148"/>
      <c r="L921" s="144"/>
      <c r="M921" s="149"/>
      <c r="T921" s="150"/>
      <c r="AT921" s="146" t="s">
        <v>139</v>
      </c>
      <c r="AU921" s="146" t="s">
        <v>94</v>
      </c>
      <c r="AV921" s="12" t="s">
        <v>22</v>
      </c>
      <c r="AW921" s="12" t="s">
        <v>45</v>
      </c>
      <c r="AX921" s="12" t="s">
        <v>84</v>
      </c>
      <c r="AY921" s="146" t="s">
        <v>128</v>
      </c>
    </row>
    <row r="922" spans="2:65" s="13" customFormat="1">
      <c r="B922" s="151"/>
      <c r="D922" s="145" t="s">
        <v>139</v>
      </c>
      <c r="E922" s="152" t="s">
        <v>47</v>
      </c>
      <c r="F922" s="153" t="s">
        <v>1030</v>
      </c>
      <c r="H922" s="154">
        <v>2</v>
      </c>
      <c r="I922" s="155"/>
      <c r="L922" s="151"/>
      <c r="M922" s="156"/>
      <c r="T922" s="157"/>
      <c r="AT922" s="152" t="s">
        <v>139</v>
      </c>
      <c r="AU922" s="152" t="s">
        <v>94</v>
      </c>
      <c r="AV922" s="13" t="s">
        <v>94</v>
      </c>
      <c r="AW922" s="13" t="s">
        <v>45</v>
      </c>
      <c r="AX922" s="13" t="s">
        <v>84</v>
      </c>
      <c r="AY922" s="152" t="s">
        <v>128</v>
      </c>
    </row>
    <row r="923" spans="2:65" s="14" customFormat="1">
      <c r="B923" s="158"/>
      <c r="D923" s="145" t="s">
        <v>139</v>
      </c>
      <c r="E923" s="159" t="s">
        <v>47</v>
      </c>
      <c r="F923" s="160" t="s">
        <v>159</v>
      </c>
      <c r="H923" s="161">
        <v>6.2</v>
      </c>
      <c r="I923" s="162"/>
      <c r="L923" s="158"/>
      <c r="M923" s="163"/>
      <c r="T923" s="164"/>
      <c r="AT923" s="159" t="s">
        <v>139</v>
      </c>
      <c r="AU923" s="159" t="s">
        <v>94</v>
      </c>
      <c r="AV923" s="14" t="s">
        <v>135</v>
      </c>
      <c r="AW923" s="14" t="s">
        <v>45</v>
      </c>
      <c r="AX923" s="14" t="s">
        <v>22</v>
      </c>
      <c r="AY923" s="159" t="s">
        <v>128</v>
      </c>
    </row>
    <row r="924" spans="2:65" s="1" customFormat="1" ht="49.15" customHeight="1">
      <c r="B924" s="32"/>
      <c r="C924" s="127" t="s">
        <v>1036</v>
      </c>
      <c r="D924" s="127" t="s">
        <v>130</v>
      </c>
      <c r="E924" s="128" t="s">
        <v>1037</v>
      </c>
      <c r="F924" s="129" t="s">
        <v>1038</v>
      </c>
      <c r="G924" s="130" t="s">
        <v>214</v>
      </c>
      <c r="H924" s="131">
        <v>146</v>
      </c>
      <c r="I924" s="132"/>
      <c r="J924" s="133">
        <f>ROUND(I924*H924,2)</f>
        <v>0</v>
      </c>
      <c r="K924" s="129" t="s">
        <v>134</v>
      </c>
      <c r="L924" s="32"/>
      <c r="M924" s="134" t="s">
        <v>47</v>
      </c>
      <c r="N924" s="135" t="s">
        <v>55</v>
      </c>
      <c r="P924" s="136">
        <f>O924*H924</f>
        <v>0</v>
      </c>
      <c r="Q924" s="136">
        <v>0.22563</v>
      </c>
      <c r="R924" s="136">
        <f>Q924*H924</f>
        <v>32.941980000000001</v>
      </c>
      <c r="S924" s="136">
        <v>0</v>
      </c>
      <c r="T924" s="137">
        <f>S924*H924</f>
        <v>0</v>
      </c>
      <c r="AR924" s="138" t="s">
        <v>22</v>
      </c>
      <c r="AT924" s="138" t="s">
        <v>130</v>
      </c>
      <c r="AU924" s="138" t="s">
        <v>94</v>
      </c>
      <c r="AY924" s="16" t="s">
        <v>128</v>
      </c>
      <c r="BE924" s="139">
        <f>IF(N924="základní",J924,0)</f>
        <v>0</v>
      </c>
      <c r="BF924" s="139">
        <f>IF(N924="snížená",J924,0)</f>
        <v>0</v>
      </c>
      <c r="BG924" s="139">
        <f>IF(N924="zákl. přenesená",J924,0)</f>
        <v>0</v>
      </c>
      <c r="BH924" s="139">
        <f>IF(N924="sníž. přenesená",J924,0)</f>
        <v>0</v>
      </c>
      <c r="BI924" s="139">
        <f>IF(N924="nulová",J924,0)</f>
        <v>0</v>
      </c>
      <c r="BJ924" s="16" t="s">
        <v>22</v>
      </c>
      <c r="BK924" s="139">
        <f>ROUND(I924*H924,2)</f>
        <v>0</v>
      </c>
      <c r="BL924" s="16" t="s">
        <v>22</v>
      </c>
      <c r="BM924" s="138" t="s">
        <v>1039</v>
      </c>
    </row>
    <row r="925" spans="2:65" s="1" customFormat="1">
      <c r="B925" s="32"/>
      <c r="D925" s="140" t="s">
        <v>137</v>
      </c>
      <c r="F925" s="141" t="s">
        <v>1040</v>
      </c>
      <c r="I925" s="142"/>
      <c r="L925" s="32"/>
      <c r="M925" s="143"/>
      <c r="T925" s="51"/>
      <c r="AT925" s="16" t="s">
        <v>137</v>
      </c>
      <c r="AU925" s="16" t="s">
        <v>94</v>
      </c>
    </row>
    <row r="926" spans="2:65" s="12" customFormat="1">
      <c r="B926" s="144"/>
      <c r="D926" s="145" t="s">
        <v>139</v>
      </c>
      <c r="E926" s="146" t="s">
        <v>47</v>
      </c>
      <c r="F926" s="147" t="s">
        <v>140</v>
      </c>
      <c r="H926" s="146" t="s">
        <v>47</v>
      </c>
      <c r="I926" s="148"/>
      <c r="L926" s="144"/>
      <c r="M926" s="149"/>
      <c r="T926" s="150"/>
      <c r="AT926" s="146" t="s">
        <v>139</v>
      </c>
      <c r="AU926" s="146" t="s">
        <v>94</v>
      </c>
      <c r="AV926" s="12" t="s">
        <v>22</v>
      </c>
      <c r="AW926" s="12" t="s">
        <v>45</v>
      </c>
      <c r="AX926" s="12" t="s">
        <v>84</v>
      </c>
      <c r="AY926" s="146" t="s">
        <v>128</v>
      </c>
    </row>
    <row r="927" spans="2:65" s="12" customFormat="1">
      <c r="B927" s="144"/>
      <c r="D927" s="145" t="s">
        <v>139</v>
      </c>
      <c r="E927" s="146" t="s">
        <v>47</v>
      </c>
      <c r="F927" s="147" t="s">
        <v>1041</v>
      </c>
      <c r="H927" s="146" t="s">
        <v>47</v>
      </c>
      <c r="I927" s="148"/>
      <c r="L927" s="144"/>
      <c r="M927" s="149"/>
      <c r="T927" s="150"/>
      <c r="AT927" s="146" t="s">
        <v>139</v>
      </c>
      <c r="AU927" s="146" t="s">
        <v>94</v>
      </c>
      <c r="AV927" s="12" t="s">
        <v>22</v>
      </c>
      <c r="AW927" s="12" t="s">
        <v>45</v>
      </c>
      <c r="AX927" s="12" t="s">
        <v>84</v>
      </c>
      <c r="AY927" s="146" t="s">
        <v>128</v>
      </c>
    </row>
    <row r="928" spans="2:65" s="13" customFormat="1">
      <c r="B928" s="151"/>
      <c r="D928" s="145" t="s">
        <v>139</v>
      </c>
      <c r="E928" s="152" t="s">
        <v>47</v>
      </c>
      <c r="F928" s="153" t="s">
        <v>781</v>
      </c>
      <c r="H928" s="154">
        <v>146</v>
      </c>
      <c r="I928" s="155"/>
      <c r="L928" s="151"/>
      <c r="M928" s="156"/>
      <c r="T928" s="157"/>
      <c r="AT928" s="152" t="s">
        <v>139</v>
      </c>
      <c r="AU928" s="152" t="s">
        <v>94</v>
      </c>
      <c r="AV928" s="13" t="s">
        <v>94</v>
      </c>
      <c r="AW928" s="13" t="s">
        <v>45</v>
      </c>
      <c r="AX928" s="13" t="s">
        <v>22</v>
      </c>
      <c r="AY928" s="152" t="s">
        <v>128</v>
      </c>
    </row>
    <row r="929" spans="2:65" s="1" customFormat="1" ht="24.2" customHeight="1">
      <c r="B929" s="32"/>
      <c r="C929" s="165" t="s">
        <v>1042</v>
      </c>
      <c r="D929" s="165" t="s">
        <v>316</v>
      </c>
      <c r="E929" s="166" t="s">
        <v>1043</v>
      </c>
      <c r="F929" s="167" t="s">
        <v>1044</v>
      </c>
      <c r="G929" s="168" t="s">
        <v>214</v>
      </c>
      <c r="H929" s="169">
        <v>146</v>
      </c>
      <c r="I929" s="170"/>
      <c r="J929" s="171">
        <f>ROUND(I929*H929,2)</f>
        <v>0</v>
      </c>
      <c r="K929" s="167" t="s">
        <v>134</v>
      </c>
      <c r="L929" s="172"/>
      <c r="M929" s="173" t="s">
        <v>47</v>
      </c>
      <c r="N929" s="174" t="s">
        <v>55</v>
      </c>
      <c r="P929" s="136">
        <f>O929*H929</f>
        <v>0</v>
      </c>
      <c r="Q929" s="136">
        <v>7.5000000000000002E-4</v>
      </c>
      <c r="R929" s="136">
        <f>Q929*H929</f>
        <v>0.1095</v>
      </c>
      <c r="S929" s="136">
        <v>0</v>
      </c>
      <c r="T929" s="137">
        <f>S929*H929</f>
        <v>0</v>
      </c>
      <c r="AR929" s="138" t="s">
        <v>94</v>
      </c>
      <c r="AT929" s="138" t="s">
        <v>316</v>
      </c>
      <c r="AU929" s="138" t="s">
        <v>94</v>
      </c>
      <c r="AY929" s="16" t="s">
        <v>128</v>
      </c>
      <c r="BE929" s="139">
        <f>IF(N929="základní",J929,0)</f>
        <v>0</v>
      </c>
      <c r="BF929" s="139">
        <f>IF(N929="snížená",J929,0)</f>
        <v>0</v>
      </c>
      <c r="BG929" s="139">
        <f>IF(N929="zákl. přenesená",J929,0)</f>
        <v>0</v>
      </c>
      <c r="BH929" s="139">
        <f>IF(N929="sníž. přenesená",J929,0)</f>
        <v>0</v>
      </c>
      <c r="BI929" s="139">
        <f>IF(N929="nulová",J929,0)</f>
        <v>0</v>
      </c>
      <c r="BJ929" s="16" t="s">
        <v>22</v>
      </c>
      <c r="BK929" s="139">
        <f>ROUND(I929*H929,2)</f>
        <v>0</v>
      </c>
      <c r="BL929" s="16" t="s">
        <v>22</v>
      </c>
      <c r="BM929" s="138" t="s">
        <v>1045</v>
      </c>
    </row>
    <row r="930" spans="2:65" s="12" customFormat="1">
      <c r="B930" s="144"/>
      <c r="D930" s="145" t="s">
        <v>139</v>
      </c>
      <c r="E930" s="146" t="s">
        <v>47</v>
      </c>
      <c r="F930" s="147" t="s">
        <v>140</v>
      </c>
      <c r="H930" s="146" t="s">
        <v>47</v>
      </c>
      <c r="I930" s="148"/>
      <c r="L930" s="144"/>
      <c r="M930" s="149"/>
      <c r="T930" s="150"/>
      <c r="AT930" s="146" t="s">
        <v>139</v>
      </c>
      <c r="AU930" s="146" t="s">
        <v>94</v>
      </c>
      <c r="AV930" s="12" t="s">
        <v>22</v>
      </c>
      <c r="AW930" s="12" t="s">
        <v>45</v>
      </c>
      <c r="AX930" s="12" t="s">
        <v>84</v>
      </c>
      <c r="AY930" s="146" t="s">
        <v>128</v>
      </c>
    </row>
    <row r="931" spans="2:65" s="12" customFormat="1">
      <c r="B931" s="144"/>
      <c r="D931" s="145" t="s">
        <v>139</v>
      </c>
      <c r="E931" s="146" t="s">
        <v>47</v>
      </c>
      <c r="F931" s="147" t="s">
        <v>1041</v>
      </c>
      <c r="H931" s="146" t="s">
        <v>47</v>
      </c>
      <c r="I931" s="148"/>
      <c r="L931" s="144"/>
      <c r="M931" s="149"/>
      <c r="T931" s="150"/>
      <c r="AT931" s="146" t="s">
        <v>139</v>
      </c>
      <c r="AU931" s="146" t="s">
        <v>94</v>
      </c>
      <c r="AV931" s="12" t="s">
        <v>22</v>
      </c>
      <c r="AW931" s="12" t="s">
        <v>45</v>
      </c>
      <c r="AX931" s="12" t="s">
        <v>84</v>
      </c>
      <c r="AY931" s="146" t="s">
        <v>128</v>
      </c>
    </row>
    <row r="932" spans="2:65" s="13" customFormat="1">
      <c r="B932" s="151"/>
      <c r="D932" s="145" t="s">
        <v>139</v>
      </c>
      <c r="E932" s="152" t="s">
        <v>47</v>
      </c>
      <c r="F932" s="153" t="s">
        <v>781</v>
      </c>
      <c r="H932" s="154">
        <v>146</v>
      </c>
      <c r="I932" s="155"/>
      <c r="L932" s="151"/>
      <c r="M932" s="156"/>
      <c r="T932" s="157"/>
      <c r="AT932" s="152" t="s">
        <v>139</v>
      </c>
      <c r="AU932" s="152" t="s">
        <v>94</v>
      </c>
      <c r="AV932" s="13" t="s">
        <v>94</v>
      </c>
      <c r="AW932" s="13" t="s">
        <v>45</v>
      </c>
      <c r="AX932" s="13" t="s">
        <v>22</v>
      </c>
      <c r="AY932" s="152" t="s">
        <v>128</v>
      </c>
    </row>
    <row r="933" spans="2:65" s="1" customFormat="1" ht="24.2" customHeight="1">
      <c r="B933" s="32"/>
      <c r="C933" s="127" t="s">
        <v>1046</v>
      </c>
      <c r="D933" s="127" t="s">
        <v>130</v>
      </c>
      <c r="E933" s="128" t="s">
        <v>351</v>
      </c>
      <c r="F933" s="129" t="s">
        <v>352</v>
      </c>
      <c r="G933" s="130" t="s">
        <v>353</v>
      </c>
      <c r="H933" s="131">
        <v>14.234999999999999</v>
      </c>
      <c r="I933" s="132"/>
      <c r="J933" s="133">
        <f>ROUND(I933*H933,2)</f>
        <v>0</v>
      </c>
      <c r="K933" s="129" t="s">
        <v>134</v>
      </c>
      <c r="L933" s="32"/>
      <c r="M933" s="134" t="s">
        <v>47</v>
      </c>
      <c r="N933" s="135" t="s">
        <v>55</v>
      </c>
      <c r="P933" s="136">
        <f>O933*H933</f>
        <v>0</v>
      </c>
      <c r="Q933" s="136">
        <v>0</v>
      </c>
      <c r="R933" s="136">
        <f>Q933*H933</f>
        <v>0</v>
      </c>
      <c r="S933" s="136">
        <v>0</v>
      </c>
      <c r="T933" s="137">
        <f>S933*H933</f>
        <v>0</v>
      </c>
      <c r="AR933" s="138" t="s">
        <v>22</v>
      </c>
      <c r="AT933" s="138" t="s">
        <v>130</v>
      </c>
      <c r="AU933" s="138" t="s">
        <v>94</v>
      </c>
      <c r="AY933" s="16" t="s">
        <v>128</v>
      </c>
      <c r="BE933" s="139">
        <f>IF(N933="základní",J933,0)</f>
        <v>0</v>
      </c>
      <c r="BF933" s="139">
        <f>IF(N933="snížená",J933,0)</f>
        <v>0</v>
      </c>
      <c r="BG933" s="139">
        <f>IF(N933="zákl. přenesená",J933,0)</f>
        <v>0</v>
      </c>
      <c r="BH933" s="139">
        <f>IF(N933="sníž. přenesená",J933,0)</f>
        <v>0</v>
      </c>
      <c r="BI933" s="139">
        <f>IF(N933="nulová",J933,0)</f>
        <v>0</v>
      </c>
      <c r="BJ933" s="16" t="s">
        <v>22</v>
      </c>
      <c r="BK933" s="139">
        <f>ROUND(I933*H933,2)</f>
        <v>0</v>
      </c>
      <c r="BL933" s="16" t="s">
        <v>22</v>
      </c>
      <c r="BM933" s="138" t="s">
        <v>1047</v>
      </c>
    </row>
    <row r="934" spans="2:65" s="1" customFormat="1">
      <c r="B934" s="32"/>
      <c r="D934" s="140" t="s">
        <v>137</v>
      </c>
      <c r="F934" s="141" t="s">
        <v>355</v>
      </c>
      <c r="I934" s="142"/>
      <c r="L934" s="32"/>
      <c r="M934" s="143"/>
      <c r="T934" s="51"/>
      <c r="AT934" s="16" t="s">
        <v>137</v>
      </c>
      <c r="AU934" s="16" t="s">
        <v>94</v>
      </c>
    </row>
    <row r="935" spans="2:65" s="12" customFormat="1">
      <c r="B935" s="144"/>
      <c r="D935" s="145" t="s">
        <v>139</v>
      </c>
      <c r="E935" s="146" t="s">
        <v>47</v>
      </c>
      <c r="F935" s="147" t="s">
        <v>140</v>
      </c>
      <c r="H935" s="146" t="s">
        <v>47</v>
      </c>
      <c r="I935" s="148"/>
      <c r="L935" s="144"/>
      <c r="M935" s="149"/>
      <c r="T935" s="150"/>
      <c r="AT935" s="146" t="s">
        <v>139</v>
      </c>
      <c r="AU935" s="146" t="s">
        <v>94</v>
      </c>
      <c r="AV935" s="12" t="s">
        <v>22</v>
      </c>
      <c r="AW935" s="12" t="s">
        <v>45</v>
      </c>
      <c r="AX935" s="12" t="s">
        <v>84</v>
      </c>
      <c r="AY935" s="146" t="s">
        <v>128</v>
      </c>
    </row>
    <row r="936" spans="2:65" s="12" customFormat="1" ht="22.5">
      <c r="B936" s="144"/>
      <c r="D936" s="145" t="s">
        <v>139</v>
      </c>
      <c r="E936" s="146" t="s">
        <v>47</v>
      </c>
      <c r="F936" s="147" t="s">
        <v>1048</v>
      </c>
      <c r="H936" s="146" t="s">
        <v>47</v>
      </c>
      <c r="I936" s="148"/>
      <c r="L936" s="144"/>
      <c r="M936" s="149"/>
      <c r="T936" s="150"/>
      <c r="AT936" s="146" t="s">
        <v>139</v>
      </c>
      <c r="AU936" s="146" t="s">
        <v>94</v>
      </c>
      <c r="AV936" s="12" t="s">
        <v>22</v>
      </c>
      <c r="AW936" s="12" t="s">
        <v>45</v>
      </c>
      <c r="AX936" s="12" t="s">
        <v>84</v>
      </c>
      <c r="AY936" s="146" t="s">
        <v>128</v>
      </c>
    </row>
    <row r="937" spans="2:65" s="13" customFormat="1">
      <c r="B937" s="151"/>
      <c r="D937" s="145" t="s">
        <v>139</v>
      </c>
      <c r="E937" s="152" t="s">
        <v>47</v>
      </c>
      <c r="F937" s="153" t="s">
        <v>1049</v>
      </c>
      <c r="H937" s="154">
        <v>14.234999999999999</v>
      </c>
      <c r="I937" s="155"/>
      <c r="L937" s="151"/>
      <c r="M937" s="156"/>
      <c r="T937" s="157"/>
      <c r="AT937" s="152" t="s">
        <v>139</v>
      </c>
      <c r="AU937" s="152" t="s">
        <v>94</v>
      </c>
      <c r="AV937" s="13" t="s">
        <v>94</v>
      </c>
      <c r="AW937" s="13" t="s">
        <v>45</v>
      </c>
      <c r="AX937" s="13" t="s">
        <v>22</v>
      </c>
      <c r="AY937" s="152" t="s">
        <v>128</v>
      </c>
    </row>
    <row r="938" spans="2:65" s="1" customFormat="1" ht="33" customHeight="1">
      <c r="B938" s="32"/>
      <c r="C938" s="127" t="s">
        <v>1050</v>
      </c>
      <c r="D938" s="127" t="s">
        <v>130</v>
      </c>
      <c r="E938" s="128" t="s">
        <v>1051</v>
      </c>
      <c r="F938" s="129" t="s">
        <v>1052</v>
      </c>
      <c r="G938" s="130" t="s">
        <v>214</v>
      </c>
      <c r="H938" s="131">
        <v>43</v>
      </c>
      <c r="I938" s="132"/>
      <c r="J938" s="133">
        <f>ROUND(I938*H938,2)</f>
        <v>0</v>
      </c>
      <c r="K938" s="129" t="s">
        <v>134</v>
      </c>
      <c r="L938" s="32"/>
      <c r="M938" s="134" t="s">
        <v>47</v>
      </c>
      <c r="N938" s="135" t="s">
        <v>55</v>
      </c>
      <c r="P938" s="136">
        <f>O938*H938</f>
        <v>0</v>
      </c>
      <c r="Q938" s="136">
        <v>0</v>
      </c>
      <c r="R938" s="136">
        <f>Q938*H938</f>
        <v>0</v>
      </c>
      <c r="S938" s="136">
        <v>0</v>
      </c>
      <c r="T938" s="137">
        <f>S938*H938</f>
        <v>0</v>
      </c>
      <c r="AR938" s="138" t="s">
        <v>22</v>
      </c>
      <c r="AT938" s="138" t="s">
        <v>130</v>
      </c>
      <c r="AU938" s="138" t="s">
        <v>94</v>
      </c>
      <c r="AY938" s="16" t="s">
        <v>128</v>
      </c>
      <c r="BE938" s="139">
        <f>IF(N938="základní",J938,0)</f>
        <v>0</v>
      </c>
      <c r="BF938" s="139">
        <f>IF(N938="snížená",J938,0)</f>
        <v>0</v>
      </c>
      <c r="BG938" s="139">
        <f>IF(N938="zákl. přenesená",J938,0)</f>
        <v>0</v>
      </c>
      <c r="BH938" s="139">
        <f>IF(N938="sníž. přenesená",J938,0)</f>
        <v>0</v>
      </c>
      <c r="BI938" s="139">
        <f>IF(N938="nulová",J938,0)</f>
        <v>0</v>
      </c>
      <c r="BJ938" s="16" t="s">
        <v>22</v>
      </c>
      <c r="BK938" s="139">
        <f>ROUND(I938*H938,2)</f>
        <v>0</v>
      </c>
      <c r="BL938" s="16" t="s">
        <v>22</v>
      </c>
      <c r="BM938" s="138" t="s">
        <v>1053</v>
      </c>
    </row>
    <row r="939" spans="2:65" s="1" customFormat="1">
      <c r="B939" s="32"/>
      <c r="D939" s="140" t="s">
        <v>137</v>
      </c>
      <c r="F939" s="141" t="s">
        <v>1054</v>
      </c>
      <c r="I939" s="142"/>
      <c r="L939" s="32"/>
      <c r="M939" s="143"/>
      <c r="T939" s="51"/>
      <c r="AT939" s="16" t="s">
        <v>137</v>
      </c>
      <c r="AU939" s="16" t="s">
        <v>94</v>
      </c>
    </row>
    <row r="940" spans="2:65" s="12" customFormat="1">
      <c r="B940" s="144"/>
      <c r="D940" s="145" t="s">
        <v>139</v>
      </c>
      <c r="E940" s="146" t="s">
        <v>47</v>
      </c>
      <c r="F940" s="147" t="s">
        <v>140</v>
      </c>
      <c r="H940" s="146" t="s">
        <v>47</v>
      </c>
      <c r="I940" s="148"/>
      <c r="L940" s="144"/>
      <c r="M940" s="149"/>
      <c r="T940" s="150"/>
      <c r="AT940" s="146" t="s">
        <v>139</v>
      </c>
      <c r="AU940" s="146" t="s">
        <v>94</v>
      </c>
      <c r="AV940" s="12" t="s">
        <v>22</v>
      </c>
      <c r="AW940" s="12" t="s">
        <v>45</v>
      </c>
      <c r="AX940" s="12" t="s">
        <v>84</v>
      </c>
      <c r="AY940" s="146" t="s">
        <v>128</v>
      </c>
    </row>
    <row r="941" spans="2:65" s="12" customFormat="1" ht="22.5">
      <c r="B941" s="144"/>
      <c r="D941" s="145" t="s">
        <v>139</v>
      </c>
      <c r="E941" s="146" t="s">
        <v>47</v>
      </c>
      <c r="F941" s="147" t="s">
        <v>1055</v>
      </c>
      <c r="H941" s="146" t="s">
        <v>47</v>
      </c>
      <c r="I941" s="148"/>
      <c r="L941" s="144"/>
      <c r="M941" s="149"/>
      <c r="T941" s="150"/>
      <c r="AT941" s="146" t="s">
        <v>139</v>
      </c>
      <c r="AU941" s="146" t="s">
        <v>94</v>
      </c>
      <c r="AV941" s="12" t="s">
        <v>22</v>
      </c>
      <c r="AW941" s="12" t="s">
        <v>45</v>
      </c>
      <c r="AX941" s="12" t="s">
        <v>84</v>
      </c>
      <c r="AY941" s="146" t="s">
        <v>128</v>
      </c>
    </row>
    <row r="942" spans="2:65" s="13" customFormat="1">
      <c r="B942" s="151"/>
      <c r="D942" s="145" t="s">
        <v>139</v>
      </c>
      <c r="E942" s="152" t="s">
        <v>47</v>
      </c>
      <c r="F942" s="153" t="s">
        <v>779</v>
      </c>
      <c r="H942" s="154">
        <v>43</v>
      </c>
      <c r="I942" s="155"/>
      <c r="L942" s="151"/>
      <c r="M942" s="156"/>
      <c r="T942" s="157"/>
      <c r="AT942" s="152" t="s">
        <v>139</v>
      </c>
      <c r="AU942" s="152" t="s">
        <v>94</v>
      </c>
      <c r="AV942" s="13" t="s">
        <v>94</v>
      </c>
      <c r="AW942" s="13" t="s">
        <v>45</v>
      </c>
      <c r="AX942" s="13" t="s">
        <v>22</v>
      </c>
      <c r="AY942" s="152" t="s">
        <v>128</v>
      </c>
    </row>
    <row r="943" spans="2:65" s="1" customFormat="1" ht="16.5" customHeight="1">
      <c r="B943" s="32"/>
      <c r="C943" s="127" t="s">
        <v>1056</v>
      </c>
      <c r="D943" s="127" t="s">
        <v>130</v>
      </c>
      <c r="E943" s="128" t="s">
        <v>1057</v>
      </c>
      <c r="F943" s="129" t="s">
        <v>1058</v>
      </c>
      <c r="G943" s="130" t="s">
        <v>353</v>
      </c>
      <c r="H943" s="131">
        <v>0.24</v>
      </c>
      <c r="I943" s="132"/>
      <c r="J943" s="133">
        <f>ROUND(I943*H943,2)</f>
        <v>0</v>
      </c>
      <c r="K943" s="129" t="s">
        <v>134</v>
      </c>
      <c r="L943" s="32"/>
      <c r="M943" s="134" t="s">
        <v>47</v>
      </c>
      <c r="N943" s="135" t="s">
        <v>55</v>
      </c>
      <c r="P943" s="136">
        <f>O943*H943</f>
        <v>0</v>
      </c>
      <c r="Q943" s="136">
        <v>0</v>
      </c>
      <c r="R943" s="136">
        <f>Q943*H943</f>
        <v>0</v>
      </c>
      <c r="S943" s="136">
        <v>2.2000000000000002</v>
      </c>
      <c r="T943" s="137">
        <f>S943*H943</f>
        <v>0.52800000000000002</v>
      </c>
      <c r="AR943" s="138" t="s">
        <v>22</v>
      </c>
      <c r="AT943" s="138" t="s">
        <v>130</v>
      </c>
      <c r="AU943" s="138" t="s">
        <v>94</v>
      </c>
      <c r="AY943" s="16" t="s">
        <v>128</v>
      </c>
      <c r="BE943" s="139">
        <f>IF(N943="základní",J943,0)</f>
        <v>0</v>
      </c>
      <c r="BF943" s="139">
        <f>IF(N943="snížená",J943,0)</f>
        <v>0</v>
      </c>
      <c r="BG943" s="139">
        <f>IF(N943="zákl. přenesená",J943,0)</f>
        <v>0</v>
      </c>
      <c r="BH943" s="139">
        <f>IF(N943="sníž. přenesená",J943,0)</f>
        <v>0</v>
      </c>
      <c r="BI943" s="139">
        <f>IF(N943="nulová",J943,0)</f>
        <v>0</v>
      </c>
      <c r="BJ943" s="16" t="s">
        <v>22</v>
      </c>
      <c r="BK943" s="139">
        <f>ROUND(I943*H943,2)</f>
        <v>0</v>
      </c>
      <c r="BL943" s="16" t="s">
        <v>22</v>
      </c>
      <c r="BM943" s="138" t="s">
        <v>1059</v>
      </c>
    </row>
    <row r="944" spans="2:65" s="1" customFormat="1">
      <c r="B944" s="32"/>
      <c r="D944" s="140" t="s">
        <v>137</v>
      </c>
      <c r="F944" s="141" t="s">
        <v>1060</v>
      </c>
      <c r="I944" s="142"/>
      <c r="L944" s="32"/>
      <c r="M944" s="143"/>
      <c r="T944" s="51"/>
      <c r="AT944" s="16" t="s">
        <v>137</v>
      </c>
      <c r="AU944" s="16" t="s">
        <v>94</v>
      </c>
    </row>
    <row r="945" spans="2:65" s="12" customFormat="1">
      <c r="B945" s="144"/>
      <c r="D945" s="145" t="s">
        <v>139</v>
      </c>
      <c r="E945" s="146" t="s">
        <v>47</v>
      </c>
      <c r="F945" s="147" t="s">
        <v>140</v>
      </c>
      <c r="H945" s="146" t="s">
        <v>47</v>
      </c>
      <c r="I945" s="148"/>
      <c r="L945" s="144"/>
      <c r="M945" s="149"/>
      <c r="T945" s="150"/>
      <c r="AT945" s="146" t="s">
        <v>139</v>
      </c>
      <c r="AU945" s="146" t="s">
        <v>94</v>
      </c>
      <c r="AV945" s="12" t="s">
        <v>22</v>
      </c>
      <c r="AW945" s="12" t="s">
        <v>45</v>
      </c>
      <c r="AX945" s="12" t="s">
        <v>84</v>
      </c>
      <c r="AY945" s="146" t="s">
        <v>128</v>
      </c>
    </row>
    <row r="946" spans="2:65" s="12" customFormat="1" ht="22.5">
      <c r="B946" s="144"/>
      <c r="D946" s="145" t="s">
        <v>139</v>
      </c>
      <c r="E946" s="146" t="s">
        <v>47</v>
      </c>
      <c r="F946" s="147" t="s">
        <v>1061</v>
      </c>
      <c r="H946" s="146" t="s">
        <v>47</v>
      </c>
      <c r="I946" s="148"/>
      <c r="L946" s="144"/>
      <c r="M946" s="149"/>
      <c r="T946" s="150"/>
      <c r="AT946" s="146" t="s">
        <v>139</v>
      </c>
      <c r="AU946" s="146" t="s">
        <v>94</v>
      </c>
      <c r="AV946" s="12" t="s">
        <v>22</v>
      </c>
      <c r="AW946" s="12" t="s">
        <v>45</v>
      </c>
      <c r="AX946" s="12" t="s">
        <v>84</v>
      </c>
      <c r="AY946" s="146" t="s">
        <v>128</v>
      </c>
    </row>
    <row r="947" spans="2:65" s="13" customFormat="1">
      <c r="B947" s="151"/>
      <c r="D947" s="145" t="s">
        <v>139</v>
      </c>
      <c r="E947" s="152" t="s">
        <v>47</v>
      </c>
      <c r="F947" s="153" t="s">
        <v>930</v>
      </c>
      <c r="H947" s="154">
        <v>0.24</v>
      </c>
      <c r="I947" s="155"/>
      <c r="L947" s="151"/>
      <c r="M947" s="156"/>
      <c r="T947" s="157"/>
      <c r="AT947" s="152" t="s">
        <v>139</v>
      </c>
      <c r="AU947" s="152" t="s">
        <v>94</v>
      </c>
      <c r="AV947" s="13" t="s">
        <v>94</v>
      </c>
      <c r="AW947" s="13" t="s">
        <v>45</v>
      </c>
      <c r="AX947" s="13" t="s">
        <v>22</v>
      </c>
      <c r="AY947" s="152" t="s">
        <v>128</v>
      </c>
    </row>
    <row r="948" spans="2:65" s="11" customFormat="1" ht="25.9" customHeight="1">
      <c r="B948" s="115"/>
      <c r="D948" s="116" t="s">
        <v>83</v>
      </c>
      <c r="E948" s="117" t="s">
        <v>1062</v>
      </c>
      <c r="F948" s="117" t="s">
        <v>1063</v>
      </c>
      <c r="I948" s="118"/>
      <c r="J948" s="119">
        <f>BK948</f>
        <v>0</v>
      </c>
      <c r="L948" s="115"/>
      <c r="M948" s="120"/>
      <c r="P948" s="121">
        <f>P949+P960+P971</f>
        <v>0</v>
      </c>
      <c r="R948" s="121">
        <f>R949+R960+R971</f>
        <v>0</v>
      </c>
      <c r="T948" s="122">
        <f>T949+T960+T971</f>
        <v>0</v>
      </c>
      <c r="AR948" s="116" t="s">
        <v>166</v>
      </c>
      <c r="AT948" s="123" t="s">
        <v>83</v>
      </c>
      <c r="AU948" s="123" t="s">
        <v>84</v>
      </c>
      <c r="AY948" s="116" t="s">
        <v>128</v>
      </c>
      <c r="BK948" s="124">
        <f>BK949+BK960+BK971</f>
        <v>0</v>
      </c>
    </row>
    <row r="949" spans="2:65" s="11" customFormat="1" ht="22.9" customHeight="1">
      <c r="B949" s="115"/>
      <c r="D949" s="116" t="s">
        <v>83</v>
      </c>
      <c r="E949" s="125" t="s">
        <v>1064</v>
      </c>
      <c r="F949" s="125" t="s">
        <v>1065</v>
      </c>
      <c r="I949" s="118"/>
      <c r="J949" s="126">
        <f>BK949</f>
        <v>0</v>
      </c>
      <c r="L949" s="115"/>
      <c r="M949" s="120"/>
      <c r="P949" s="121">
        <f>SUM(P950:P959)</f>
        <v>0</v>
      </c>
      <c r="R949" s="121">
        <f>SUM(R950:R959)</f>
        <v>0</v>
      </c>
      <c r="T949" s="122">
        <f>SUM(T950:T959)</f>
        <v>0</v>
      </c>
      <c r="AR949" s="116" t="s">
        <v>166</v>
      </c>
      <c r="AT949" s="123" t="s">
        <v>83</v>
      </c>
      <c r="AU949" s="123" t="s">
        <v>22</v>
      </c>
      <c r="AY949" s="116" t="s">
        <v>128</v>
      </c>
      <c r="BK949" s="124">
        <f>SUM(BK950:BK959)</f>
        <v>0</v>
      </c>
    </row>
    <row r="950" spans="2:65" s="1" customFormat="1" ht="16.5" customHeight="1">
      <c r="B950" s="32"/>
      <c r="C950" s="127" t="s">
        <v>1066</v>
      </c>
      <c r="D950" s="127" t="s">
        <v>130</v>
      </c>
      <c r="E950" s="128" t="s">
        <v>1067</v>
      </c>
      <c r="F950" s="129" t="s">
        <v>1068</v>
      </c>
      <c r="G950" s="130" t="s">
        <v>1069</v>
      </c>
      <c r="H950" s="131">
        <v>1.5</v>
      </c>
      <c r="I950" s="132"/>
      <c r="J950" s="133">
        <f>ROUND(I950*H950,2)</f>
        <v>0</v>
      </c>
      <c r="K950" s="129" t="s">
        <v>134</v>
      </c>
      <c r="L950" s="32"/>
      <c r="M950" s="134" t="s">
        <v>47</v>
      </c>
      <c r="N950" s="135" t="s">
        <v>55</v>
      </c>
      <c r="P950" s="136">
        <f>O950*H950</f>
        <v>0</v>
      </c>
      <c r="Q950" s="136">
        <v>0</v>
      </c>
      <c r="R950" s="136">
        <f>Q950*H950</f>
        <v>0</v>
      </c>
      <c r="S950" s="136">
        <v>0</v>
      </c>
      <c r="T950" s="137">
        <f>S950*H950</f>
        <v>0</v>
      </c>
      <c r="AR950" s="138" t="s">
        <v>1070</v>
      </c>
      <c r="AT950" s="138" t="s">
        <v>130</v>
      </c>
      <c r="AU950" s="138" t="s">
        <v>94</v>
      </c>
      <c r="AY950" s="16" t="s">
        <v>128</v>
      </c>
      <c r="BE950" s="139">
        <f>IF(N950="základní",J950,0)</f>
        <v>0</v>
      </c>
      <c r="BF950" s="139">
        <f>IF(N950="snížená",J950,0)</f>
        <v>0</v>
      </c>
      <c r="BG950" s="139">
        <f>IF(N950="zákl. přenesená",J950,0)</f>
        <v>0</v>
      </c>
      <c r="BH950" s="139">
        <f>IF(N950="sníž. přenesená",J950,0)</f>
        <v>0</v>
      </c>
      <c r="BI950" s="139">
        <f>IF(N950="nulová",J950,0)</f>
        <v>0</v>
      </c>
      <c r="BJ950" s="16" t="s">
        <v>22</v>
      </c>
      <c r="BK950" s="139">
        <f>ROUND(I950*H950,2)</f>
        <v>0</v>
      </c>
      <c r="BL950" s="16" t="s">
        <v>1070</v>
      </c>
      <c r="BM950" s="138" t="s">
        <v>1071</v>
      </c>
    </row>
    <row r="951" spans="2:65" s="1" customFormat="1">
      <c r="B951" s="32"/>
      <c r="D951" s="140" t="s">
        <v>137</v>
      </c>
      <c r="F951" s="141" t="s">
        <v>1072</v>
      </c>
      <c r="I951" s="142"/>
      <c r="L951" s="32"/>
      <c r="M951" s="143"/>
      <c r="T951" s="51"/>
      <c r="AT951" s="16" t="s">
        <v>137</v>
      </c>
      <c r="AU951" s="16" t="s">
        <v>94</v>
      </c>
    </row>
    <row r="952" spans="2:65" s="12" customFormat="1">
      <c r="B952" s="144"/>
      <c r="D952" s="145" t="s">
        <v>139</v>
      </c>
      <c r="E952" s="146" t="s">
        <v>47</v>
      </c>
      <c r="F952" s="147" t="s">
        <v>584</v>
      </c>
      <c r="H952" s="146" t="s">
        <v>47</v>
      </c>
      <c r="I952" s="148"/>
      <c r="L952" s="144"/>
      <c r="M952" s="149"/>
      <c r="T952" s="150"/>
      <c r="AT952" s="146" t="s">
        <v>139</v>
      </c>
      <c r="AU952" s="146" t="s">
        <v>94</v>
      </c>
      <c r="AV952" s="12" t="s">
        <v>22</v>
      </c>
      <c r="AW952" s="12" t="s">
        <v>45</v>
      </c>
      <c r="AX952" s="12" t="s">
        <v>84</v>
      </c>
      <c r="AY952" s="146" t="s">
        <v>128</v>
      </c>
    </row>
    <row r="953" spans="2:65" s="12" customFormat="1" ht="33.75">
      <c r="B953" s="144"/>
      <c r="D953" s="145" t="s">
        <v>139</v>
      </c>
      <c r="E953" s="146" t="s">
        <v>47</v>
      </c>
      <c r="F953" s="147" t="s">
        <v>1073</v>
      </c>
      <c r="H953" s="146" t="s">
        <v>47</v>
      </c>
      <c r="I953" s="148"/>
      <c r="L953" s="144"/>
      <c r="M953" s="149"/>
      <c r="T953" s="150"/>
      <c r="AT953" s="146" t="s">
        <v>139</v>
      </c>
      <c r="AU953" s="146" t="s">
        <v>94</v>
      </c>
      <c r="AV953" s="12" t="s">
        <v>22</v>
      </c>
      <c r="AW953" s="12" t="s">
        <v>45</v>
      </c>
      <c r="AX953" s="12" t="s">
        <v>84</v>
      </c>
      <c r="AY953" s="146" t="s">
        <v>128</v>
      </c>
    </row>
    <row r="954" spans="2:65" s="13" customFormat="1">
      <c r="B954" s="151"/>
      <c r="D954" s="145" t="s">
        <v>139</v>
      </c>
      <c r="E954" s="152" t="s">
        <v>47</v>
      </c>
      <c r="F954" s="153" t="s">
        <v>1074</v>
      </c>
      <c r="H954" s="154">
        <v>1.5</v>
      </c>
      <c r="I954" s="155"/>
      <c r="L954" s="151"/>
      <c r="M954" s="156"/>
      <c r="T954" s="157"/>
      <c r="AT954" s="152" t="s">
        <v>139</v>
      </c>
      <c r="AU954" s="152" t="s">
        <v>94</v>
      </c>
      <c r="AV954" s="13" t="s">
        <v>94</v>
      </c>
      <c r="AW954" s="13" t="s">
        <v>45</v>
      </c>
      <c r="AX954" s="13" t="s">
        <v>22</v>
      </c>
      <c r="AY954" s="152" t="s">
        <v>128</v>
      </c>
    </row>
    <row r="955" spans="2:65" s="1" customFormat="1" ht="16.5" customHeight="1">
      <c r="B955" s="32"/>
      <c r="C955" s="127" t="s">
        <v>1075</v>
      </c>
      <c r="D955" s="127" t="s">
        <v>130</v>
      </c>
      <c r="E955" s="128" t="s">
        <v>1076</v>
      </c>
      <c r="F955" s="129" t="s">
        <v>1077</v>
      </c>
      <c r="G955" s="130" t="s">
        <v>693</v>
      </c>
      <c r="H955" s="131">
        <v>1</v>
      </c>
      <c r="I955" s="132"/>
      <c r="J955" s="133">
        <f>ROUND(I955*H955,2)</f>
        <v>0</v>
      </c>
      <c r="K955" s="129" t="s">
        <v>134</v>
      </c>
      <c r="L955" s="32"/>
      <c r="M955" s="134" t="s">
        <v>47</v>
      </c>
      <c r="N955" s="135" t="s">
        <v>55</v>
      </c>
      <c r="P955" s="136">
        <f>O955*H955</f>
        <v>0</v>
      </c>
      <c r="Q955" s="136">
        <v>0</v>
      </c>
      <c r="R955" s="136">
        <f>Q955*H955</f>
        <v>0</v>
      </c>
      <c r="S955" s="136">
        <v>0</v>
      </c>
      <c r="T955" s="137">
        <f>S955*H955</f>
        <v>0</v>
      </c>
      <c r="AR955" s="138" t="s">
        <v>1070</v>
      </c>
      <c r="AT955" s="138" t="s">
        <v>130</v>
      </c>
      <c r="AU955" s="138" t="s">
        <v>94</v>
      </c>
      <c r="AY955" s="16" t="s">
        <v>128</v>
      </c>
      <c r="BE955" s="139">
        <f>IF(N955="základní",J955,0)</f>
        <v>0</v>
      </c>
      <c r="BF955" s="139">
        <f>IF(N955="snížená",J955,0)</f>
        <v>0</v>
      </c>
      <c r="BG955" s="139">
        <f>IF(N955="zákl. přenesená",J955,0)</f>
        <v>0</v>
      </c>
      <c r="BH955" s="139">
        <f>IF(N955="sníž. přenesená",J955,0)</f>
        <v>0</v>
      </c>
      <c r="BI955" s="139">
        <f>IF(N955="nulová",J955,0)</f>
        <v>0</v>
      </c>
      <c r="BJ955" s="16" t="s">
        <v>22</v>
      </c>
      <c r="BK955" s="139">
        <f>ROUND(I955*H955,2)</f>
        <v>0</v>
      </c>
      <c r="BL955" s="16" t="s">
        <v>1070</v>
      </c>
      <c r="BM955" s="138" t="s">
        <v>1078</v>
      </c>
    </row>
    <row r="956" spans="2:65" s="1" customFormat="1">
      <c r="B956" s="32"/>
      <c r="D956" s="140" t="s">
        <v>137</v>
      </c>
      <c r="F956" s="141" t="s">
        <v>1079</v>
      </c>
      <c r="I956" s="142"/>
      <c r="L956" s="32"/>
      <c r="M956" s="143"/>
      <c r="T956" s="51"/>
      <c r="AT956" s="16" t="s">
        <v>137</v>
      </c>
      <c r="AU956" s="16" t="s">
        <v>94</v>
      </c>
    </row>
    <row r="957" spans="2:65" s="12" customFormat="1">
      <c r="B957" s="144"/>
      <c r="D957" s="145" t="s">
        <v>139</v>
      </c>
      <c r="E957" s="146" t="s">
        <v>47</v>
      </c>
      <c r="F957" s="147" t="s">
        <v>584</v>
      </c>
      <c r="H957" s="146" t="s">
        <v>47</v>
      </c>
      <c r="I957" s="148"/>
      <c r="L957" s="144"/>
      <c r="M957" s="149"/>
      <c r="T957" s="150"/>
      <c r="AT957" s="146" t="s">
        <v>139</v>
      </c>
      <c r="AU957" s="146" t="s">
        <v>94</v>
      </c>
      <c r="AV957" s="12" t="s">
        <v>22</v>
      </c>
      <c r="AW957" s="12" t="s">
        <v>45</v>
      </c>
      <c r="AX957" s="12" t="s">
        <v>84</v>
      </c>
      <c r="AY957" s="146" t="s">
        <v>128</v>
      </c>
    </row>
    <row r="958" spans="2:65" s="12" customFormat="1">
      <c r="B958" s="144"/>
      <c r="D958" s="145" t="s">
        <v>139</v>
      </c>
      <c r="E958" s="146" t="s">
        <v>47</v>
      </c>
      <c r="F958" s="147" t="s">
        <v>759</v>
      </c>
      <c r="H958" s="146" t="s">
        <v>47</v>
      </c>
      <c r="I958" s="148"/>
      <c r="L958" s="144"/>
      <c r="M958" s="149"/>
      <c r="T958" s="150"/>
      <c r="AT958" s="146" t="s">
        <v>139</v>
      </c>
      <c r="AU958" s="146" t="s">
        <v>94</v>
      </c>
      <c r="AV958" s="12" t="s">
        <v>22</v>
      </c>
      <c r="AW958" s="12" t="s">
        <v>45</v>
      </c>
      <c r="AX958" s="12" t="s">
        <v>84</v>
      </c>
      <c r="AY958" s="146" t="s">
        <v>128</v>
      </c>
    </row>
    <row r="959" spans="2:65" s="13" customFormat="1">
      <c r="B959" s="151"/>
      <c r="D959" s="145" t="s">
        <v>139</v>
      </c>
      <c r="E959" s="152" t="s">
        <v>47</v>
      </c>
      <c r="F959" s="153" t="s">
        <v>22</v>
      </c>
      <c r="H959" s="154">
        <v>1</v>
      </c>
      <c r="I959" s="155"/>
      <c r="L959" s="151"/>
      <c r="M959" s="156"/>
      <c r="T959" s="157"/>
      <c r="AT959" s="152" t="s">
        <v>139</v>
      </c>
      <c r="AU959" s="152" t="s">
        <v>94</v>
      </c>
      <c r="AV959" s="13" t="s">
        <v>94</v>
      </c>
      <c r="AW959" s="13" t="s">
        <v>45</v>
      </c>
      <c r="AX959" s="13" t="s">
        <v>22</v>
      </c>
      <c r="AY959" s="152" t="s">
        <v>128</v>
      </c>
    </row>
    <row r="960" spans="2:65" s="11" customFormat="1" ht="22.9" customHeight="1">
      <c r="B960" s="115"/>
      <c r="D960" s="116" t="s">
        <v>83</v>
      </c>
      <c r="E960" s="125" t="s">
        <v>1080</v>
      </c>
      <c r="F960" s="125" t="s">
        <v>1081</v>
      </c>
      <c r="I960" s="118"/>
      <c r="J960" s="126">
        <f>BK960</f>
        <v>0</v>
      </c>
      <c r="L960" s="115"/>
      <c r="M960" s="120"/>
      <c r="P960" s="121">
        <f>SUM(P961:P970)</f>
        <v>0</v>
      </c>
      <c r="R960" s="121">
        <f>SUM(R961:R970)</f>
        <v>0</v>
      </c>
      <c r="T960" s="122">
        <f>SUM(T961:T970)</f>
        <v>0</v>
      </c>
      <c r="AR960" s="116" t="s">
        <v>166</v>
      </c>
      <c r="AT960" s="123" t="s">
        <v>83</v>
      </c>
      <c r="AU960" s="123" t="s">
        <v>22</v>
      </c>
      <c r="AY960" s="116" t="s">
        <v>128</v>
      </c>
      <c r="BK960" s="124">
        <f>SUM(BK961:BK970)</f>
        <v>0</v>
      </c>
    </row>
    <row r="961" spans="2:65" s="1" customFormat="1" ht="24.2" customHeight="1">
      <c r="B961" s="32"/>
      <c r="C961" s="127" t="s">
        <v>1082</v>
      </c>
      <c r="D961" s="127" t="s">
        <v>130</v>
      </c>
      <c r="E961" s="128" t="s">
        <v>1083</v>
      </c>
      <c r="F961" s="129" t="s">
        <v>1084</v>
      </c>
      <c r="G961" s="130" t="s">
        <v>693</v>
      </c>
      <c r="H961" s="131">
        <v>1</v>
      </c>
      <c r="I961" s="132"/>
      <c r="J961" s="133">
        <f>ROUND(I961*H961,2)</f>
        <v>0</v>
      </c>
      <c r="K961" s="129" t="s">
        <v>134</v>
      </c>
      <c r="L961" s="32"/>
      <c r="M961" s="134" t="s">
        <v>47</v>
      </c>
      <c r="N961" s="135" t="s">
        <v>55</v>
      </c>
      <c r="P961" s="136">
        <f>O961*H961</f>
        <v>0</v>
      </c>
      <c r="Q961" s="136">
        <v>0</v>
      </c>
      <c r="R961" s="136">
        <f>Q961*H961</f>
        <v>0</v>
      </c>
      <c r="S961" s="136">
        <v>0</v>
      </c>
      <c r="T961" s="137">
        <f>S961*H961</f>
        <v>0</v>
      </c>
      <c r="AR961" s="138" t="s">
        <v>1070</v>
      </c>
      <c r="AT961" s="138" t="s">
        <v>130</v>
      </c>
      <c r="AU961" s="138" t="s">
        <v>94</v>
      </c>
      <c r="AY961" s="16" t="s">
        <v>128</v>
      </c>
      <c r="BE961" s="139">
        <f>IF(N961="základní",J961,0)</f>
        <v>0</v>
      </c>
      <c r="BF961" s="139">
        <f>IF(N961="snížená",J961,0)</f>
        <v>0</v>
      </c>
      <c r="BG961" s="139">
        <f>IF(N961="zákl. přenesená",J961,0)</f>
        <v>0</v>
      </c>
      <c r="BH961" s="139">
        <f>IF(N961="sníž. přenesená",J961,0)</f>
        <v>0</v>
      </c>
      <c r="BI961" s="139">
        <f>IF(N961="nulová",J961,0)</f>
        <v>0</v>
      </c>
      <c r="BJ961" s="16" t="s">
        <v>22</v>
      </c>
      <c r="BK961" s="139">
        <f>ROUND(I961*H961,2)</f>
        <v>0</v>
      </c>
      <c r="BL961" s="16" t="s">
        <v>1070</v>
      </c>
      <c r="BM961" s="138" t="s">
        <v>1085</v>
      </c>
    </row>
    <row r="962" spans="2:65" s="1" customFormat="1">
      <c r="B962" s="32"/>
      <c r="D962" s="140" t="s">
        <v>137</v>
      </c>
      <c r="F962" s="141" t="s">
        <v>1086</v>
      </c>
      <c r="I962" s="142"/>
      <c r="L962" s="32"/>
      <c r="M962" s="143"/>
      <c r="T962" s="51"/>
      <c r="AT962" s="16" t="s">
        <v>137</v>
      </c>
      <c r="AU962" s="16" t="s">
        <v>94</v>
      </c>
    </row>
    <row r="963" spans="2:65" s="12" customFormat="1">
      <c r="B963" s="144"/>
      <c r="D963" s="145" t="s">
        <v>139</v>
      </c>
      <c r="E963" s="146" t="s">
        <v>47</v>
      </c>
      <c r="F963" s="147" t="s">
        <v>584</v>
      </c>
      <c r="H963" s="146" t="s">
        <v>47</v>
      </c>
      <c r="I963" s="148"/>
      <c r="L963" s="144"/>
      <c r="M963" s="149"/>
      <c r="T963" s="150"/>
      <c r="AT963" s="146" t="s">
        <v>139</v>
      </c>
      <c r="AU963" s="146" t="s">
        <v>94</v>
      </c>
      <c r="AV963" s="12" t="s">
        <v>22</v>
      </c>
      <c r="AW963" s="12" t="s">
        <v>45</v>
      </c>
      <c r="AX963" s="12" t="s">
        <v>84</v>
      </c>
      <c r="AY963" s="146" t="s">
        <v>128</v>
      </c>
    </row>
    <row r="964" spans="2:65" s="12" customFormat="1">
      <c r="B964" s="144"/>
      <c r="D964" s="145" t="s">
        <v>139</v>
      </c>
      <c r="E964" s="146" t="s">
        <v>47</v>
      </c>
      <c r="F964" s="147" t="s">
        <v>1087</v>
      </c>
      <c r="H964" s="146" t="s">
        <v>47</v>
      </c>
      <c r="I964" s="148"/>
      <c r="L964" s="144"/>
      <c r="M964" s="149"/>
      <c r="T964" s="150"/>
      <c r="AT964" s="146" t="s">
        <v>139</v>
      </c>
      <c r="AU964" s="146" t="s">
        <v>94</v>
      </c>
      <c r="AV964" s="12" t="s">
        <v>22</v>
      </c>
      <c r="AW964" s="12" t="s">
        <v>45</v>
      </c>
      <c r="AX964" s="12" t="s">
        <v>84</v>
      </c>
      <c r="AY964" s="146" t="s">
        <v>128</v>
      </c>
    </row>
    <row r="965" spans="2:65" s="13" customFormat="1">
      <c r="B965" s="151"/>
      <c r="D965" s="145" t="s">
        <v>139</v>
      </c>
      <c r="E965" s="152" t="s">
        <v>47</v>
      </c>
      <c r="F965" s="153" t="s">
        <v>22</v>
      </c>
      <c r="H965" s="154">
        <v>1</v>
      </c>
      <c r="I965" s="155"/>
      <c r="L965" s="151"/>
      <c r="M965" s="156"/>
      <c r="T965" s="157"/>
      <c r="AT965" s="152" t="s">
        <v>139</v>
      </c>
      <c r="AU965" s="152" t="s">
        <v>94</v>
      </c>
      <c r="AV965" s="13" t="s">
        <v>94</v>
      </c>
      <c r="AW965" s="13" t="s">
        <v>45</v>
      </c>
      <c r="AX965" s="13" t="s">
        <v>22</v>
      </c>
      <c r="AY965" s="152" t="s">
        <v>128</v>
      </c>
    </row>
    <row r="966" spans="2:65" s="1" customFormat="1" ht="16.5" customHeight="1">
      <c r="B966" s="32"/>
      <c r="C966" s="127" t="s">
        <v>1088</v>
      </c>
      <c r="D966" s="127" t="s">
        <v>130</v>
      </c>
      <c r="E966" s="128" t="s">
        <v>1089</v>
      </c>
      <c r="F966" s="129" t="s">
        <v>1090</v>
      </c>
      <c r="G966" s="130" t="s">
        <v>693</v>
      </c>
      <c r="H966" s="131">
        <v>1</v>
      </c>
      <c r="I966" s="132"/>
      <c r="J966" s="133">
        <f>ROUND(I966*H966,2)</f>
        <v>0</v>
      </c>
      <c r="K966" s="129" t="s">
        <v>134</v>
      </c>
      <c r="L966" s="32"/>
      <c r="M966" s="134" t="s">
        <v>47</v>
      </c>
      <c r="N966" s="135" t="s">
        <v>55</v>
      </c>
      <c r="P966" s="136">
        <f>O966*H966</f>
        <v>0</v>
      </c>
      <c r="Q966" s="136">
        <v>0</v>
      </c>
      <c r="R966" s="136">
        <f>Q966*H966</f>
        <v>0</v>
      </c>
      <c r="S966" s="136">
        <v>0</v>
      </c>
      <c r="T966" s="137">
        <f>S966*H966</f>
        <v>0</v>
      </c>
      <c r="AR966" s="138" t="s">
        <v>1070</v>
      </c>
      <c r="AT966" s="138" t="s">
        <v>130</v>
      </c>
      <c r="AU966" s="138" t="s">
        <v>94</v>
      </c>
      <c r="AY966" s="16" t="s">
        <v>128</v>
      </c>
      <c r="BE966" s="139">
        <f>IF(N966="základní",J966,0)</f>
        <v>0</v>
      </c>
      <c r="BF966" s="139">
        <f>IF(N966="snížená",J966,0)</f>
        <v>0</v>
      </c>
      <c r="BG966" s="139">
        <f>IF(N966="zákl. přenesená",J966,0)</f>
        <v>0</v>
      </c>
      <c r="BH966" s="139">
        <f>IF(N966="sníž. přenesená",J966,0)</f>
        <v>0</v>
      </c>
      <c r="BI966" s="139">
        <f>IF(N966="nulová",J966,0)</f>
        <v>0</v>
      </c>
      <c r="BJ966" s="16" t="s">
        <v>22</v>
      </c>
      <c r="BK966" s="139">
        <f>ROUND(I966*H966,2)</f>
        <v>0</v>
      </c>
      <c r="BL966" s="16" t="s">
        <v>1070</v>
      </c>
      <c r="BM966" s="138" t="s">
        <v>1091</v>
      </c>
    </row>
    <row r="967" spans="2:65" s="1" customFormat="1">
      <c r="B967" s="32"/>
      <c r="D967" s="140" t="s">
        <v>137</v>
      </c>
      <c r="F967" s="141" t="s">
        <v>1092</v>
      </c>
      <c r="I967" s="142"/>
      <c r="L967" s="32"/>
      <c r="M967" s="143"/>
      <c r="T967" s="51"/>
      <c r="AT967" s="16" t="s">
        <v>137</v>
      </c>
      <c r="AU967" s="16" t="s">
        <v>94</v>
      </c>
    </row>
    <row r="968" spans="2:65" s="12" customFormat="1">
      <c r="B968" s="144"/>
      <c r="D968" s="145" t="s">
        <v>139</v>
      </c>
      <c r="E968" s="146" t="s">
        <v>47</v>
      </c>
      <c r="F968" s="147" t="s">
        <v>584</v>
      </c>
      <c r="H968" s="146" t="s">
        <v>47</v>
      </c>
      <c r="I968" s="148"/>
      <c r="L968" s="144"/>
      <c r="M968" s="149"/>
      <c r="T968" s="150"/>
      <c r="AT968" s="146" t="s">
        <v>139</v>
      </c>
      <c r="AU968" s="146" t="s">
        <v>94</v>
      </c>
      <c r="AV968" s="12" t="s">
        <v>22</v>
      </c>
      <c r="AW968" s="12" t="s">
        <v>45</v>
      </c>
      <c r="AX968" s="12" t="s">
        <v>84</v>
      </c>
      <c r="AY968" s="146" t="s">
        <v>128</v>
      </c>
    </row>
    <row r="969" spans="2:65" s="12" customFormat="1">
      <c r="B969" s="144"/>
      <c r="D969" s="145" t="s">
        <v>139</v>
      </c>
      <c r="E969" s="146" t="s">
        <v>47</v>
      </c>
      <c r="F969" s="147" t="s">
        <v>1093</v>
      </c>
      <c r="H969" s="146" t="s">
        <v>47</v>
      </c>
      <c r="I969" s="148"/>
      <c r="L969" s="144"/>
      <c r="M969" s="149"/>
      <c r="T969" s="150"/>
      <c r="AT969" s="146" t="s">
        <v>139</v>
      </c>
      <c r="AU969" s="146" t="s">
        <v>94</v>
      </c>
      <c r="AV969" s="12" t="s">
        <v>22</v>
      </c>
      <c r="AW969" s="12" t="s">
        <v>45</v>
      </c>
      <c r="AX969" s="12" t="s">
        <v>84</v>
      </c>
      <c r="AY969" s="146" t="s">
        <v>128</v>
      </c>
    </row>
    <row r="970" spans="2:65" s="13" customFormat="1">
      <c r="B970" s="151"/>
      <c r="D970" s="145" t="s">
        <v>139</v>
      </c>
      <c r="E970" s="152" t="s">
        <v>47</v>
      </c>
      <c r="F970" s="153" t="s">
        <v>22</v>
      </c>
      <c r="H970" s="154">
        <v>1</v>
      </c>
      <c r="I970" s="155"/>
      <c r="L970" s="151"/>
      <c r="M970" s="156"/>
      <c r="T970" s="157"/>
      <c r="AT970" s="152" t="s">
        <v>139</v>
      </c>
      <c r="AU970" s="152" t="s">
        <v>94</v>
      </c>
      <c r="AV970" s="13" t="s">
        <v>94</v>
      </c>
      <c r="AW970" s="13" t="s">
        <v>45</v>
      </c>
      <c r="AX970" s="13" t="s">
        <v>22</v>
      </c>
      <c r="AY970" s="152" t="s">
        <v>128</v>
      </c>
    </row>
    <row r="971" spans="2:65" s="11" customFormat="1" ht="22.9" customHeight="1">
      <c r="B971" s="115"/>
      <c r="D971" s="116" t="s">
        <v>83</v>
      </c>
      <c r="E971" s="125" t="s">
        <v>1094</v>
      </c>
      <c r="F971" s="125" t="s">
        <v>1095</v>
      </c>
      <c r="I971" s="118"/>
      <c r="J971" s="126">
        <f>BK971</f>
        <v>0</v>
      </c>
      <c r="L971" s="115"/>
      <c r="M971" s="120"/>
      <c r="P971" s="121">
        <f>SUM(P972:P976)</f>
        <v>0</v>
      </c>
      <c r="R971" s="121">
        <f>SUM(R972:R976)</f>
        <v>0</v>
      </c>
      <c r="T971" s="122">
        <f>SUM(T972:T976)</f>
        <v>0</v>
      </c>
      <c r="AR971" s="116" t="s">
        <v>166</v>
      </c>
      <c r="AT971" s="123" t="s">
        <v>83</v>
      </c>
      <c r="AU971" s="123" t="s">
        <v>22</v>
      </c>
      <c r="AY971" s="116" t="s">
        <v>128</v>
      </c>
      <c r="BK971" s="124">
        <f>SUM(BK972:BK976)</f>
        <v>0</v>
      </c>
    </row>
    <row r="972" spans="2:65" s="1" customFormat="1" ht="16.5" customHeight="1">
      <c r="B972" s="32"/>
      <c r="C972" s="127" t="s">
        <v>1096</v>
      </c>
      <c r="D972" s="127" t="s">
        <v>130</v>
      </c>
      <c r="E972" s="128" t="s">
        <v>1097</v>
      </c>
      <c r="F972" s="129" t="s">
        <v>1098</v>
      </c>
      <c r="G972" s="130" t="s">
        <v>1099</v>
      </c>
      <c r="H972" s="131">
        <v>1</v>
      </c>
      <c r="I972" s="132"/>
      <c r="J972" s="133">
        <f>ROUND(I972*H972,2)</f>
        <v>0</v>
      </c>
      <c r="K972" s="129" t="s">
        <v>134</v>
      </c>
      <c r="L972" s="32"/>
      <c r="M972" s="134" t="s">
        <v>47</v>
      </c>
      <c r="N972" s="135" t="s">
        <v>55</v>
      </c>
      <c r="P972" s="136">
        <f>O972*H972</f>
        <v>0</v>
      </c>
      <c r="Q972" s="136">
        <v>0</v>
      </c>
      <c r="R972" s="136">
        <f>Q972*H972</f>
        <v>0</v>
      </c>
      <c r="S972" s="136">
        <v>0</v>
      </c>
      <c r="T972" s="137">
        <f>S972*H972</f>
        <v>0</v>
      </c>
      <c r="AR972" s="138" t="s">
        <v>1070</v>
      </c>
      <c r="AT972" s="138" t="s">
        <v>130</v>
      </c>
      <c r="AU972" s="138" t="s">
        <v>94</v>
      </c>
      <c r="AY972" s="16" t="s">
        <v>128</v>
      </c>
      <c r="BE972" s="139">
        <f>IF(N972="základní",J972,0)</f>
        <v>0</v>
      </c>
      <c r="BF972" s="139">
        <f>IF(N972="snížená",J972,0)</f>
        <v>0</v>
      </c>
      <c r="BG972" s="139">
        <f>IF(N972="zákl. přenesená",J972,0)</f>
        <v>0</v>
      </c>
      <c r="BH972" s="139">
        <f>IF(N972="sníž. přenesená",J972,0)</f>
        <v>0</v>
      </c>
      <c r="BI972" s="139">
        <f>IF(N972="nulová",J972,0)</f>
        <v>0</v>
      </c>
      <c r="BJ972" s="16" t="s">
        <v>22</v>
      </c>
      <c r="BK972" s="139">
        <f>ROUND(I972*H972,2)</f>
        <v>0</v>
      </c>
      <c r="BL972" s="16" t="s">
        <v>1070</v>
      </c>
      <c r="BM972" s="138" t="s">
        <v>1100</v>
      </c>
    </row>
    <row r="973" spans="2:65" s="1" customFormat="1">
      <c r="B973" s="32"/>
      <c r="D973" s="140" t="s">
        <v>137</v>
      </c>
      <c r="F973" s="141" t="s">
        <v>1101</v>
      </c>
      <c r="I973" s="142"/>
      <c r="L973" s="32"/>
      <c r="M973" s="143"/>
      <c r="T973" s="51"/>
      <c r="AT973" s="16" t="s">
        <v>137</v>
      </c>
      <c r="AU973" s="16" t="s">
        <v>94</v>
      </c>
    </row>
    <row r="974" spans="2:65" s="12" customFormat="1">
      <c r="B974" s="144"/>
      <c r="D974" s="145" t="s">
        <v>139</v>
      </c>
      <c r="E974" s="146" t="s">
        <v>47</v>
      </c>
      <c r="F974" s="147" t="s">
        <v>696</v>
      </c>
      <c r="H974" s="146" t="s">
        <v>47</v>
      </c>
      <c r="I974" s="148"/>
      <c r="L974" s="144"/>
      <c r="M974" s="149"/>
      <c r="T974" s="150"/>
      <c r="AT974" s="146" t="s">
        <v>139</v>
      </c>
      <c r="AU974" s="146" t="s">
        <v>94</v>
      </c>
      <c r="AV974" s="12" t="s">
        <v>22</v>
      </c>
      <c r="AW974" s="12" t="s">
        <v>45</v>
      </c>
      <c r="AX974" s="12" t="s">
        <v>84</v>
      </c>
      <c r="AY974" s="146" t="s">
        <v>128</v>
      </c>
    </row>
    <row r="975" spans="2:65" s="12" customFormat="1">
      <c r="B975" s="144"/>
      <c r="D975" s="145" t="s">
        <v>139</v>
      </c>
      <c r="E975" s="146" t="s">
        <v>47</v>
      </c>
      <c r="F975" s="147" t="s">
        <v>1102</v>
      </c>
      <c r="H975" s="146" t="s">
        <v>47</v>
      </c>
      <c r="I975" s="148"/>
      <c r="L975" s="144"/>
      <c r="M975" s="149"/>
      <c r="T975" s="150"/>
      <c r="AT975" s="146" t="s">
        <v>139</v>
      </c>
      <c r="AU975" s="146" t="s">
        <v>94</v>
      </c>
      <c r="AV975" s="12" t="s">
        <v>22</v>
      </c>
      <c r="AW975" s="12" t="s">
        <v>45</v>
      </c>
      <c r="AX975" s="12" t="s">
        <v>84</v>
      </c>
      <c r="AY975" s="146" t="s">
        <v>128</v>
      </c>
    </row>
    <row r="976" spans="2:65" s="13" customFormat="1">
      <c r="B976" s="151"/>
      <c r="D976" s="145" t="s">
        <v>139</v>
      </c>
      <c r="E976" s="152" t="s">
        <v>47</v>
      </c>
      <c r="F976" s="153" t="s">
        <v>22</v>
      </c>
      <c r="H976" s="154">
        <v>1</v>
      </c>
      <c r="I976" s="155"/>
      <c r="L976" s="151"/>
      <c r="M976" s="175"/>
      <c r="N976" s="176"/>
      <c r="O976" s="176"/>
      <c r="P976" s="176"/>
      <c r="Q976" s="176"/>
      <c r="R976" s="176"/>
      <c r="S976" s="176"/>
      <c r="T976" s="177"/>
      <c r="AT976" s="152" t="s">
        <v>139</v>
      </c>
      <c r="AU976" s="152" t="s">
        <v>94</v>
      </c>
      <c r="AV976" s="13" t="s">
        <v>94</v>
      </c>
      <c r="AW976" s="13" t="s">
        <v>45</v>
      </c>
      <c r="AX976" s="13" t="s">
        <v>22</v>
      </c>
      <c r="AY976" s="152" t="s">
        <v>128</v>
      </c>
    </row>
    <row r="977" spans="2:12" s="1" customFormat="1" ht="6.95" customHeight="1">
      <c r="B977" s="40"/>
      <c r="C977" s="41"/>
      <c r="D977" s="41"/>
      <c r="E977" s="41"/>
      <c r="F977" s="41"/>
      <c r="G977" s="41"/>
      <c r="H977" s="41"/>
      <c r="I977" s="41"/>
      <c r="J977" s="41"/>
      <c r="K977" s="41"/>
      <c r="L977" s="32"/>
    </row>
  </sheetData>
  <autoFilter ref="C92:K976" xr:uid="{00000000-0009-0000-0000-000002000000}"/>
  <mergeCells count="9">
    <mergeCell ref="E50:H50"/>
    <mergeCell ref="E83:H83"/>
    <mergeCell ref="E85:H85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200-000000000000}"/>
    <hyperlink ref="F111" r:id="rId2" xr:uid="{00000000-0004-0000-0200-000001000000}"/>
    <hyperlink ref="F116" r:id="rId3" xr:uid="{00000000-0004-0000-0200-000002000000}"/>
    <hyperlink ref="F121" r:id="rId4" xr:uid="{00000000-0004-0000-0200-000003000000}"/>
    <hyperlink ref="F131" r:id="rId5" xr:uid="{00000000-0004-0000-0200-000004000000}"/>
    <hyperlink ref="F137" r:id="rId6" xr:uid="{00000000-0004-0000-0200-000005000000}"/>
    <hyperlink ref="F145" r:id="rId7" xr:uid="{00000000-0004-0000-0200-000006000000}"/>
    <hyperlink ref="F150" r:id="rId8" xr:uid="{00000000-0004-0000-0200-000007000000}"/>
    <hyperlink ref="F155" r:id="rId9" xr:uid="{00000000-0004-0000-0200-000008000000}"/>
    <hyperlink ref="F160" r:id="rId10" xr:uid="{00000000-0004-0000-0200-000009000000}"/>
    <hyperlink ref="F165" r:id="rId11" xr:uid="{00000000-0004-0000-0200-00000A000000}"/>
    <hyperlink ref="F174" r:id="rId12" xr:uid="{00000000-0004-0000-0200-00000B000000}"/>
    <hyperlink ref="F179" r:id="rId13" xr:uid="{00000000-0004-0000-0200-00000C000000}"/>
    <hyperlink ref="F184" r:id="rId14" xr:uid="{00000000-0004-0000-0200-00000D000000}"/>
    <hyperlink ref="F189" r:id="rId15" xr:uid="{00000000-0004-0000-0200-00000E000000}"/>
    <hyperlink ref="F194" r:id="rId16" xr:uid="{00000000-0004-0000-0200-00000F000000}"/>
    <hyperlink ref="F199" r:id="rId17" xr:uid="{00000000-0004-0000-0200-000010000000}"/>
    <hyperlink ref="F204" r:id="rId18" xr:uid="{00000000-0004-0000-0200-000011000000}"/>
    <hyperlink ref="F209" r:id="rId19" xr:uid="{00000000-0004-0000-0200-000012000000}"/>
    <hyperlink ref="F218" r:id="rId20" xr:uid="{00000000-0004-0000-0200-000013000000}"/>
    <hyperlink ref="F223" r:id="rId21" xr:uid="{00000000-0004-0000-0200-000014000000}"/>
    <hyperlink ref="F228" r:id="rId22" xr:uid="{00000000-0004-0000-0200-000015000000}"/>
    <hyperlink ref="F244" r:id="rId23" xr:uid="{00000000-0004-0000-0200-000016000000}"/>
    <hyperlink ref="F249" r:id="rId24" xr:uid="{00000000-0004-0000-0200-000017000000}"/>
    <hyperlink ref="F254" r:id="rId25" xr:uid="{00000000-0004-0000-0200-000018000000}"/>
    <hyperlink ref="F259" r:id="rId26" xr:uid="{00000000-0004-0000-0200-000019000000}"/>
    <hyperlink ref="F264" r:id="rId27" xr:uid="{00000000-0004-0000-0200-00001A000000}"/>
    <hyperlink ref="F269" r:id="rId28" xr:uid="{00000000-0004-0000-0200-00001B000000}"/>
    <hyperlink ref="F274" r:id="rId29" xr:uid="{00000000-0004-0000-0200-00001C000000}"/>
    <hyperlink ref="F279" r:id="rId30" xr:uid="{00000000-0004-0000-0200-00001D000000}"/>
    <hyperlink ref="F284" r:id="rId31" xr:uid="{00000000-0004-0000-0200-00001E000000}"/>
    <hyperlink ref="F289" r:id="rId32" xr:uid="{00000000-0004-0000-0200-00001F000000}"/>
    <hyperlink ref="F294" r:id="rId33" xr:uid="{00000000-0004-0000-0200-000020000000}"/>
    <hyperlink ref="F299" r:id="rId34" xr:uid="{00000000-0004-0000-0200-000021000000}"/>
    <hyperlink ref="F304" r:id="rId35" xr:uid="{00000000-0004-0000-0200-000022000000}"/>
    <hyperlink ref="F309" r:id="rId36" xr:uid="{00000000-0004-0000-0200-000023000000}"/>
    <hyperlink ref="F337" r:id="rId37" xr:uid="{00000000-0004-0000-0200-000024000000}"/>
    <hyperlink ref="F349" r:id="rId38" xr:uid="{00000000-0004-0000-0200-000025000000}"/>
    <hyperlink ref="F358" r:id="rId39" xr:uid="{00000000-0004-0000-0200-000026000000}"/>
    <hyperlink ref="F363" r:id="rId40" xr:uid="{00000000-0004-0000-0200-000027000000}"/>
    <hyperlink ref="F368" r:id="rId41" xr:uid="{00000000-0004-0000-0200-000028000000}"/>
    <hyperlink ref="F377" r:id="rId42" xr:uid="{00000000-0004-0000-0200-000029000000}"/>
    <hyperlink ref="F382" r:id="rId43" xr:uid="{00000000-0004-0000-0200-00002A000000}"/>
    <hyperlink ref="F387" r:id="rId44" xr:uid="{00000000-0004-0000-0200-00002B000000}"/>
    <hyperlink ref="F395" r:id="rId45" xr:uid="{00000000-0004-0000-0200-00002C000000}"/>
    <hyperlink ref="F403" r:id="rId46" xr:uid="{00000000-0004-0000-0200-00002D000000}"/>
    <hyperlink ref="F418" r:id="rId47" xr:uid="{00000000-0004-0000-0200-00002E000000}"/>
    <hyperlink ref="F436" r:id="rId48" xr:uid="{00000000-0004-0000-0200-00002F000000}"/>
    <hyperlink ref="F455" r:id="rId49" xr:uid="{00000000-0004-0000-0200-000030000000}"/>
    <hyperlink ref="F473" r:id="rId50" xr:uid="{00000000-0004-0000-0200-000031000000}"/>
    <hyperlink ref="F491" r:id="rId51" xr:uid="{00000000-0004-0000-0200-000032000000}"/>
    <hyperlink ref="F505" r:id="rId52" xr:uid="{00000000-0004-0000-0200-000033000000}"/>
    <hyperlink ref="F520" r:id="rId53" xr:uid="{00000000-0004-0000-0200-000034000000}"/>
    <hyperlink ref="F534" r:id="rId54" xr:uid="{00000000-0004-0000-0200-000035000000}"/>
    <hyperlink ref="F544" r:id="rId55" xr:uid="{00000000-0004-0000-0200-000036000000}"/>
    <hyperlink ref="F553" r:id="rId56" xr:uid="{00000000-0004-0000-0200-000037000000}"/>
    <hyperlink ref="F555" r:id="rId57" xr:uid="{00000000-0004-0000-0200-000038000000}"/>
    <hyperlink ref="F557" r:id="rId58" xr:uid="{00000000-0004-0000-0200-000039000000}"/>
    <hyperlink ref="F559" r:id="rId59" xr:uid="{00000000-0004-0000-0200-00003A000000}"/>
    <hyperlink ref="F561" r:id="rId60" xr:uid="{00000000-0004-0000-0200-00003B000000}"/>
    <hyperlink ref="F563" r:id="rId61" xr:uid="{00000000-0004-0000-0200-00003C000000}"/>
    <hyperlink ref="F565" r:id="rId62" xr:uid="{00000000-0004-0000-0200-00003D000000}"/>
    <hyperlink ref="F569" r:id="rId63" xr:uid="{00000000-0004-0000-0200-00003E000000}"/>
    <hyperlink ref="F574" r:id="rId64" xr:uid="{00000000-0004-0000-0200-00003F000000}"/>
    <hyperlink ref="F579" r:id="rId65" xr:uid="{00000000-0004-0000-0200-000040000000}"/>
    <hyperlink ref="F602" r:id="rId66" xr:uid="{00000000-0004-0000-0200-000041000000}"/>
    <hyperlink ref="F611" r:id="rId67" xr:uid="{00000000-0004-0000-0200-000042000000}"/>
    <hyperlink ref="F620" r:id="rId68" xr:uid="{00000000-0004-0000-0200-000043000000}"/>
    <hyperlink ref="F629" r:id="rId69" xr:uid="{00000000-0004-0000-0200-000044000000}"/>
    <hyperlink ref="F640" r:id="rId70" xr:uid="{00000000-0004-0000-0200-000045000000}"/>
    <hyperlink ref="F650" r:id="rId71" xr:uid="{00000000-0004-0000-0200-000046000000}"/>
    <hyperlink ref="F655" r:id="rId72" xr:uid="{00000000-0004-0000-0200-000047000000}"/>
    <hyperlink ref="F665" r:id="rId73" xr:uid="{00000000-0004-0000-0200-000048000000}"/>
    <hyperlink ref="F681" r:id="rId74" xr:uid="{00000000-0004-0000-0200-000049000000}"/>
    <hyperlink ref="F710" r:id="rId75" xr:uid="{00000000-0004-0000-0200-00004A000000}"/>
    <hyperlink ref="F719" r:id="rId76" xr:uid="{00000000-0004-0000-0200-00004B000000}"/>
    <hyperlink ref="F727" r:id="rId77" xr:uid="{00000000-0004-0000-0200-00004C000000}"/>
    <hyperlink ref="F749" r:id="rId78" xr:uid="{00000000-0004-0000-0200-00004D000000}"/>
    <hyperlink ref="F765" r:id="rId79" xr:uid="{00000000-0004-0000-0200-00004E000000}"/>
    <hyperlink ref="F777" r:id="rId80" xr:uid="{00000000-0004-0000-0200-00004F000000}"/>
    <hyperlink ref="F787" r:id="rId81" xr:uid="{00000000-0004-0000-0200-000050000000}"/>
    <hyperlink ref="F797" r:id="rId82" xr:uid="{00000000-0004-0000-0200-000051000000}"/>
    <hyperlink ref="F802" r:id="rId83" xr:uid="{00000000-0004-0000-0200-000052000000}"/>
    <hyperlink ref="F810" r:id="rId84" xr:uid="{00000000-0004-0000-0200-000053000000}"/>
    <hyperlink ref="F815" r:id="rId85" xr:uid="{00000000-0004-0000-0200-000054000000}"/>
    <hyperlink ref="F820" r:id="rId86" xr:uid="{00000000-0004-0000-0200-000055000000}"/>
    <hyperlink ref="F825" r:id="rId87" xr:uid="{00000000-0004-0000-0200-000056000000}"/>
    <hyperlink ref="F832" r:id="rId88" xr:uid="{00000000-0004-0000-0200-000057000000}"/>
    <hyperlink ref="F851" r:id="rId89" xr:uid="{00000000-0004-0000-0200-000058000000}"/>
    <hyperlink ref="F856" r:id="rId90" xr:uid="{00000000-0004-0000-0200-000059000000}"/>
    <hyperlink ref="F861" r:id="rId91" xr:uid="{00000000-0004-0000-0200-00005A000000}"/>
    <hyperlink ref="F866" r:id="rId92" xr:uid="{00000000-0004-0000-0200-00005B000000}"/>
    <hyperlink ref="F872" r:id="rId93" xr:uid="{00000000-0004-0000-0200-00005C000000}"/>
    <hyperlink ref="F878" r:id="rId94" xr:uid="{00000000-0004-0000-0200-00005D000000}"/>
    <hyperlink ref="F889" r:id="rId95" xr:uid="{00000000-0004-0000-0200-00005E000000}"/>
    <hyperlink ref="F895" r:id="rId96" xr:uid="{00000000-0004-0000-0200-00005F000000}"/>
    <hyperlink ref="F901" r:id="rId97" xr:uid="{00000000-0004-0000-0200-000060000000}"/>
    <hyperlink ref="F909" r:id="rId98" xr:uid="{00000000-0004-0000-0200-000061000000}"/>
    <hyperlink ref="F917" r:id="rId99" xr:uid="{00000000-0004-0000-0200-000062000000}"/>
    <hyperlink ref="F925" r:id="rId100" xr:uid="{00000000-0004-0000-0200-000063000000}"/>
    <hyperlink ref="F934" r:id="rId101" xr:uid="{00000000-0004-0000-0200-000064000000}"/>
    <hyperlink ref="F939" r:id="rId102" xr:uid="{00000000-0004-0000-0200-000065000000}"/>
    <hyperlink ref="F944" r:id="rId103" xr:uid="{00000000-0004-0000-0200-000066000000}"/>
    <hyperlink ref="F951" r:id="rId104" xr:uid="{00000000-0004-0000-0200-000067000000}"/>
    <hyperlink ref="F956" r:id="rId105" xr:uid="{00000000-0004-0000-0200-000068000000}"/>
    <hyperlink ref="F962" r:id="rId106" xr:uid="{00000000-0004-0000-0200-000069000000}"/>
    <hyperlink ref="F967" r:id="rId107" xr:uid="{00000000-0004-0000-0200-00006A000000}"/>
    <hyperlink ref="F973" r:id="rId108" xr:uid="{00000000-0004-0000-0200-00006B000000}"/>
  </hyperlinks>
  <pageMargins left="0.39370078740157483" right="0.39370078740157483" top="0.39370078740157483" bottom="0.39370078740157483" header="0" footer="0"/>
  <pageSetup paperSize="9" scale="76" fitToHeight="100" orientation="portrait" r:id="rId109"/>
  <headerFooter>
    <oddFooter>&amp;CStrana &amp;P z &amp;N</oddFooter>
  </headerFooter>
  <drawing r:id="rId1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PS401.1 - Prostup přes ul...</vt:lpstr>
      <vt:lpstr>PS401 - Trasa pro opticko...</vt:lpstr>
      <vt:lpstr>'PS401 - Trasa pro opticko...'!Názvy_tisku</vt:lpstr>
      <vt:lpstr>'PS401.1 - Prostup přes ul...'!Názvy_tisku</vt:lpstr>
      <vt:lpstr>'Rekapitulace stavby'!Názvy_tisku</vt:lpstr>
      <vt:lpstr>'PS401 - Trasa pro opticko...'!Oblast_tisku</vt:lpstr>
      <vt:lpstr>'PS401.1 - Prostup přes ul...'!Oblast_tisku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2025-02-07T08:45:04Z</dcterms:created>
  <dcterms:modified xsi:type="dcterms:W3CDTF">2025-02-25T08:40:21Z</dcterms:modified>
</cp:coreProperties>
</file>